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395" yWindow="0" windowWidth="10635" windowHeight="9705" tabRatio="601" activeTab="14"/>
  </bookViews>
  <sheets>
    <sheet name="1." sheetId="65" r:id="rId1"/>
    <sheet name="2." sheetId="1" r:id="rId2"/>
    <sheet name="3." sheetId="58" r:id="rId3"/>
    <sheet name="4." sheetId="15" r:id="rId4"/>
    <sheet name="5." sheetId="38" r:id="rId5"/>
    <sheet name="6." sheetId="18" r:id="rId6"/>
    <sheet name="7" sheetId="13" r:id="rId7"/>
    <sheet name="8" sheetId="5" r:id="rId8"/>
    <sheet name="9" sheetId="42" r:id="rId9"/>
    <sheet name="10" sheetId="56" r:id="rId10"/>
    <sheet name="11" sheetId="63" r:id="rId11"/>
    <sheet name="12" sheetId="64" r:id="rId12"/>
    <sheet name="13" sheetId="57" r:id="rId13"/>
    <sheet name="14" sheetId="44" r:id="rId14"/>
    <sheet name="15" sheetId="67" r:id="rId15"/>
  </sheets>
  <definedNames>
    <definedName name="_xlnm.Print_Area" localSheetId="0">'1.'!$A$1:$E$71</definedName>
    <definedName name="_xlnm.Print_Area" localSheetId="9">'10'!$A$1:$F$121</definedName>
    <definedName name="_xlnm.Print_Area" localSheetId="10">'11'!$A$1:$G$107</definedName>
    <definedName name="_xlnm.Print_Area" localSheetId="2">'3.'!$A$1:$E$65</definedName>
    <definedName name="_xlnm.Print_Area" localSheetId="6">'7'!$A$1:$E$106</definedName>
    <definedName name="_xlnm.Print_Area" localSheetId="8">'9'!$A$1:$E$24</definedName>
    <definedName name="_xlnm.Print_Titles" localSheetId="0">'1.'!$6:$6</definedName>
    <definedName name="_xlnm.Print_Titles" localSheetId="9">'10'!$8:$8</definedName>
    <definedName name="_xlnm.Print_Titles" localSheetId="10">'11'!$8:$8</definedName>
    <definedName name="_xlnm.Print_Titles" localSheetId="11">'12'!$10:$11</definedName>
    <definedName name="_xlnm.Print_Titles" localSheetId="12">'13'!$9:$9</definedName>
    <definedName name="_xlnm.Print_Titles" localSheetId="14">'15'!$11:$11</definedName>
    <definedName name="_xlnm.Print_Titles" localSheetId="2">'3.'!$9:$9</definedName>
    <definedName name="_xlnm.Print_Titles" localSheetId="3">'4.'!$8:$9</definedName>
    <definedName name="_xlnm.Print_Titles" localSheetId="4">'5.'!$9:$10</definedName>
    <definedName name="_xlnm.Print_Titles" localSheetId="5">'6.'!$8:$8</definedName>
    <definedName name="_xlnm.Print_Titles" localSheetId="6">'7'!$8:$8</definedName>
    <definedName name="_xlnm.Print_Titles" localSheetId="8">'9'!#REF!</definedName>
  </definedNames>
  <calcPr calcId="145621" fullCalcOnLoad="1"/>
</workbook>
</file>

<file path=xl/calcChain.xml><?xml version="1.0" encoding="utf-8"?>
<calcChain xmlns="http://schemas.openxmlformats.org/spreadsheetml/2006/main">
  <c r="C10" i="56" l="1"/>
  <c r="C108" i="56"/>
  <c r="C107" i="56"/>
  <c r="B10" i="5"/>
  <c r="B67" i="13"/>
  <c r="E99" i="13"/>
  <c r="E97" i="13"/>
  <c r="E26" i="13"/>
  <c r="E72" i="13"/>
  <c r="C63" i="18"/>
  <c r="E63" i="18" s="1"/>
  <c r="D63" i="18"/>
  <c r="B63" i="18"/>
  <c r="B62" i="18" s="1"/>
  <c r="D62" i="18"/>
  <c r="B60" i="18"/>
  <c r="B59" i="18" s="1"/>
  <c r="B17" i="18"/>
  <c r="B15" i="18" s="1"/>
  <c r="B10" i="58"/>
  <c r="B8" i="65"/>
  <c r="D19" i="63"/>
  <c r="D63" i="64"/>
  <c r="C63" i="64"/>
  <c r="C18" i="64"/>
  <c r="F14" i="64"/>
  <c r="F12" i="64" s="1"/>
  <c r="F18" i="64"/>
  <c r="F49" i="64"/>
  <c r="F55" i="64"/>
  <c r="F59" i="64"/>
  <c r="F63" i="64"/>
  <c r="B46" i="65"/>
  <c r="F62" i="56"/>
  <c r="E42" i="18"/>
  <c r="D14" i="38"/>
  <c r="D11" i="38"/>
  <c r="C14" i="38"/>
  <c r="C13" i="38" s="1"/>
  <c r="C11" i="38"/>
  <c r="C10" i="38" s="1"/>
  <c r="D25" i="5"/>
  <c r="C25" i="5"/>
  <c r="D11" i="15"/>
  <c r="D13" i="15"/>
  <c r="E13" i="15" s="1"/>
  <c r="D15" i="15"/>
  <c r="C11" i="15"/>
  <c r="C13" i="15"/>
  <c r="C15" i="15"/>
  <c r="E15" i="15" s="1"/>
  <c r="E108" i="56"/>
  <c r="E17" i="56"/>
  <c r="E35" i="56"/>
  <c r="E15" i="56" s="1"/>
  <c r="E64" i="56"/>
  <c r="E68" i="56"/>
  <c r="E10" i="56"/>
  <c r="E9" i="56" s="1"/>
  <c r="F9" i="56" s="1"/>
  <c r="D108" i="56"/>
  <c r="F108" i="56" s="1"/>
  <c r="D17" i="56"/>
  <c r="D35" i="56"/>
  <c r="D15" i="56" s="1"/>
  <c r="D14" i="56" s="1"/>
  <c r="D64" i="56"/>
  <c r="D68" i="56"/>
  <c r="F68" i="56" s="1"/>
  <c r="D10" i="56"/>
  <c r="C67" i="13"/>
  <c r="C92" i="13"/>
  <c r="E92" i="13" s="1"/>
  <c r="C75" i="13"/>
  <c r="C60" i="13"/>
  <c r="C51" i="13"/>
  <c r="C44" i="13"/>
  <c r="C34" i="13"/>
  <c r="C30" i="13"/>
  <c r="C19" i="13"/>
  <c r="C9" i="13"/>
  <c r="E9" i="13" s="1"/>
  <c r="D67" i="13"/>
  <c r="D92" i="13"/>
  <c r="D75" i="13"/>
  <c r="E75" i="13" s="1"/>
  <c r="D60" i="13"/>
  <c r="E60" i="13" s="1"/>
  <c r="D51" i="13"/>
  <c r="D44" i="13"/>
  <c r="D34" i="13"/>
  <c r="D30" i="13"/>
  <c r="D19" i="13"/>
  <c r="D9" i="13"/>
  <c r="B57" i="18"/>
  <c r="B53" i="18"/>
  <c r="B37" i="18" s="1"/>
  <c r="B39" i="18"/>
  <c r="B35" i="18"/>
  <c r="B33" i="18"/>
  <c r="B13" i="18"/>
  <c r="B12" i="18" s="1"/>
  <c r="B10" i="18"/>
  <c r="C60" i="18"/>
  <c r="C57" i="18"/>
  <c r="C53" i="18"/>
  <c r="E53" i="18" s="1"/>
  <c r="C39" i="18"/>
  <c r="C35" i="18"/>
  <c r="C33" i="18"/>
  <c r="C17" i="18"/>
  <c r="E17" i="18" s="1"/>
  <c r="C13" i="18"/>
  <c r="C10" i="18"/>
  <c r="D60" i="18"/>
  <c r="E60" i="18" s="1"/>
  <c r="D57" i="18"/>
  <c r="E57" i="18" s="1"/>
  <c r="D53" i="18"/>
  <c r="D39" i="18"/>
  <c r="D35" i="18"/>
  <c r="E35" i="18" s="1"/>
  <c r="D33" i="18"/>
  <c r="E33" i="18" s="1"/>
  <c r="D17" i="18"/>
  <c r="D13" i="18"/>
  <c r="D10" i="18"/>
  <c r="D9" i="18" s="1"/>
  <c r="E9" i="18" s="1"/>
  <c r="D29" i="1"/>
  <c r="E29" i="1" s="1"/>
  <c r="D27" i="1"/>
  <c r="D34" i="1"/>
  <c r="D31" i="1"/>
  <c r="D12" i="1"/>
  <c r="E12" i="1" s="1"/>
  <c r="C34" i="1"/>
  <c r="C31" i="1"/>
  <c r="C29" i="1"/>
  <c r="C27" i="1"/>
  <c r="E27" i="1" s="1"/>
  <c r="C12" i="1"/>
  <c r="D56" i="65"/>
  <c r="D46" i="65"/>
  <c r="E46" i="65" s="1"/>
  <c r="D62" i="65"/>
  <c r="D61" i="65" s="1"/>
  <c r="D8" i="65"/>
  <c r="D65" i="65"/>
  <c r="D59" i="65"/>
  <c r="D53" i="65"/>
  <c r="E53" i="65" s="1"/>
  <c r="D43" i="65"/>
  <c r="C65" i="65"/>
  <c r="C62" i="65"/>
  <c r="C61" i="65" s="1"/>
  <c r="C59" i="65"/>
  <c r="C58" i="65" s="1"/>
  <c r="C56" i="65"/>
  <c r="C53" i="65"/>
  <c r="C46" i="65"/>
  <c r="C45" i="65" s="1"/>
  <c r="C43" i="65"/>
  <c r="C42" i="65" s="1"/>
  <c r="E42" i="65" s="1"/>
  <c r="C8" i="65"/>
  <c r="C7" i="65"/>
  <c r="D7" i="65"/>
  <c r="B7" i="65"/>
  <c r="E65" i="18"/>
  <c r="E54" i="13"/>
  <c r="E55" i="13"/>
  <c r="E56" i="13"/>
  <c r="E57" i="13"/>
  <c r="E58" i="13"/>
  <c r="E59" i="13"/>
  <c r="E53" i="13"/>
  <c r="E36" i="13"/>
  <c r="E21" i="64"/>
  <c r="D37" i="18"/>
  <c r="N63" i="64"/>
  <c r="J63" i="64"/>
  <c r="O63" i="64"/>
  <c r="O43" i="64"/>
  <c r="O30" i="64"/>
  <c r="O31" i="64"/>
  <c r="O32" i="64"/>
  <c r="O33" i="64"/>
  <c r="O34" i="64"/>
  <c r="O35" i="64"/>
  <c r="O36" i="64"/>
  <c r="O37" i="64"/>
  <c r="O38" i="64"/>
  <c r="O39" i="64"/>
  <c r="N18" i="64"/>
  <c r="O18" i="64" s="1"/>
  <c r="J18" i="64"/>
  <c r="O20" i="64"/>
  <c r="M68" i="64"/>
  <c r="M67" i="64"/>
  <c r="M66" i="64"/>
  <c r="M65" i="64"/>
  <c r="M64" i="64"/>
  <c r="L63" i="64"/>
  <c r="K63" i="64"/>
  <c r="M62" i="64"/>
  <c r="M61" i="64"/>
  <c r="N59" i="64"/>
  <c r="L59" i="64"/>
  <c r="K59" i="64"/>
  <c r="M58" i="64"/>
  <c r="M57" i="64"/>
  <c r="N55" i="64"/>
  <c r="L55" i="64"/>
  <c r="K55" i="64"/>
  <c r="M54" i="64"/>
  <c r="M53" i="64"/>
  <c r="M52" i="64"/>
  <c r="M51" i="64"/>
  <c r="N49" i="64"/>
  <c r="L49" i="64"/>
  <c r="K49" i="64"/>
  <c r="M48" i="64"/>
  <c r="M47" i="64"/>
  <c r="M46" i="64"/>
  <c r="M45" i="64"/>
  <c r="M44" i="64"/>
  <c r="M43" i="64"/>
  <c r="M42" i="64"/>
  <c r="M39" i="64"/>
  <c r="M38" i="64"/>
  <c r="M37" i="64"/>
  <c r="M36" i="64"/>
  <c r="M35" i="64"/>
  <c r="M34" i="64"/>
  <c r="M33" i="64"/>
  <c r="M32" i="64"/>
  <c r="M31" i="64"/>
  <c r="M30" i="64"/>
  <c r="M29" i="64"/>
  <c r="M26" i="64"/>
  <c r="M25" i="64"/>
  <c r="M24" i="64"/>
  <c r="M23" i="64"/>
  <c r="M22" i="64"/>
  <c r="M21" i="64"/>
  <c r="M20" i="64"/>
  <c r="L18" i="64"/>
  <c r="K18" i="64"/>
  <c r="N14" i="64"/>
  <c r="N12" i="64"/>
  <c r="E59" i="63"/>
  <c r="F59" i="63"/>
  <c r="D59" i="63"/>
  <c r="G68" i="63"/>
  <c r="G61" i="63"/>
  <c r="E19" i="63"/>
  <c r="F19" i="63"/>
  <c r="G19" i="63" s="1"/>
  <c r="G46" i="63"/>
  <c r="G44" i="63"/>
  <c r="G29" i="63"/>
  <c r="E93" i="63"/>
  <c r="G93" i="63" s="1"/>
  <c r="F93" i="63"/>
  <c r="E83" i="63"/>
  <c r="F83" i="63"/>
  <c r="G83" i="63" s="1"/>
  <c r="E76" i="63"/>
  <c r="G76" i="63" s="1"/>
  <c r="F76" i="63"/>
  <c r="E52" i="63"/>
  <c r="F52" i="63"/>
  <c r="G52" i="63" s="1"/>
  <c r="E15" i="63"/>
  <c r="G15" i="63" s="1"/>
  <c r="F15" i="63"/>
  <c r="E11" i="63"/>
  <c r="F11" i="63"/>
  <c r="F9" i="63" s="1"/>
  <c r="G9" i="63" s="1"/>
  <c r="E9" i="63"/>
  <c r="C68" i="56"/>
  <c r="C35" i="56"/>
  <c r="D9" i="56"/>
  <c r="B20" i="5"/>
  <c r="B19" i="5" s="1"/>
  <c r="C20" i="5"/>
  <c r="C19" i="5"/>
  <c r="D20" i="5"/>
  <c r="D19" i="5"/>
  <c r="C10" i="58"/>
  <c r="D10" i="58"/>
  <c r="E34" i="58"/>
  <c r="G102" i="63"/>
  <c r="G66" i="63"/>
  <c r="G69" i="63"/>
  <c r="G70" i="63"/>
  <c r="G71" i="63"/>
  <c r="G72" i="63"/>
  <c r="G73" i="63"/>
  <c r="G74" i="63"/>
  <c r="G75" i="63"/>
  <c r="G78" i="63"/>
  <c r="G79" i="63"/>
  <c r="G80" i="63"/>
  <c r="G81" i="63"/>
  <c r="G82" i="63"/>
  <c r="G55" i="63"/>
  <c r="G56" i="63"/>
  <c r="G57" i="63"/>
  <c r="G58" i="63"/>
  <c r="G54" i="63"/>
  <c r="G35" i="63"/>
  <c r="G36" i="63"/>
  <c r="G37" i="63"/>
  <c r="G38" i="63"/>
  <c r="G39" i="63"/>
  <c r="G40" i="63"/>
  <c r="G41" i="63"/>
  <c r="G14" i="63"/>
  <c r="F56" i="56"/>
  <c r="F46" i="56"/>
  <c r="F45" i="56"/>
  <c r="F44" i="56"/>
  <c r="F43" i="56"/>
  <c r="F42" i="56"/>
  <c r="F34" i="56"/>
  <c r="F32" i="56"/>
  <c r="B49" i="58"/>
  <c r="E31" i="1"/>
  <c r="E34" i="1"/>
  <c r="E56" i="65"/>
  <c r="E48" i="65"/>
  <c r="E49" i="65"/>
  <c r="E50" i="65"/>
  <c r="E51" i="65"/>
  <c r="C52" i="65"/>
  <c r="E54" i="65"/>
  <c r="D55" i="65"/>
  <c r="E55" i="65" s="1"/>
  <c r="C55" i="65"/>
  <c r="E57" i="65"/>
  <c r="D58" i="65"/>
  <c r="E58" i="65" s="1"/>
  <c r="E60" i="65"/>
  <c r="E62" i="65"/>
  <c r="E63" i="65"/>
  <c r="C64" i="65"/>
  <c r="D64" i="65"/>
  <c r="E64" i="65"/>
  <c r="E65" i="65"/>
  <c r="E66" i="65"/>
  <c r="C18" i="44"/>
  <c r="C17" i="44" s="1"/>
  <c r="E17" i="44" s="1"/>
  <c r="C15" i="44"/>
  <c r="C14" i="44" s="1"/>
  <c r="C12" i="44"/>
  <c r="C9" i="44"/>
  <c r="D15" i="44"/>
  <c r="E15" i="44" s="1"/>
  <c r="D12" i="44"/>
  <c r="D11" i="44" s="1"/>
  <c r="E11" i="44" s="1"/>
  <c r="D9" i="44"/>
  <c r="B18" i="44"/>
  <c r="B9" i="44"/>
  <c r="B12" i="44"/>
  <c r="B11" i="44" s="1"/>
  <c r="B15" i="44"/>
  <c r="O29" i="64"/>
  <c r="I68" i="64"/>
  <c r="I67" i="64"/>
  <c r="I66" i="64"/>
  <c r="I65" i="64"/>
  <c r="I64" i="64"/>
  <c r="H63" i="64"/>
  <c r="G63" i="64"/>
  <c r="I62" i="64"/>
  <c r="I61" i="64"/>
  <c r="J59" i="64"/>
  <c r="O59" i="64" s="1"/>
  <c r="H59" i="64"/>
  <c r="G59" i="64"/>
  <c r="I58" i="64"/>
  <c r="I57" i="64"/>
  <c r="J55" i="64"/>
  <c r="H55" i="64"/>
  <c r="G55" i="64"/>
  <c r="I54" i="64"/>
  <c r="I53" i="64"/>
  <c r="I52" i="64"/>
  <c r="I51" i="64"/>
  <c r="J49" i="64"/>
  <c r="J12" i="64" s="1"/>
  <c r="H49" i="64"/>
  <c r="G49" i="64"/>
  <c r="I48" i="64"/>
  <c r="I47" i="64"/>
  <c r="I46" i="64"/>
  <c r="I45" i="64"/>
  <c r="I44" i="64"/>
  <c r="I43" i="64"/>
  <c r="I42" i="64"/>
  <c r="I39" i="64"/>
  <c r="I38" i="64"/>
  <c r="I37" i="64"/>
  <c r="I36" i="64"/>
  <c r="I35" i="64"/>
  <c r="I34" i="64"/>
  <c r="I33" i="64"/>
  <c r="I32" i="64"/>
  <c r="I31" i="64"/>
  <c r="I30" i="64"/>
  <c r="I29" i="64"/>
  <c r="I26" i="64"/>
  <c r="I25" i="64"/>
  <c r="I24" i="64"/>
  <c r="I23" i="64"/>
  <c r="I22" i="64"/>
  <c r="I21" i="64"/>
  <c r="I20" i="64"/>
  <c r="H18" i="64"/>
  <c r="G18" i="64"/>
  <c r="J14" i="64"/>
  <c r="D18" i="64"/>
  <c r="D59" i="64"/>
  <c r="C59" i="64"/>
  <c r="E44" i="64"/>
  <c r="E36" i="64"/>
  <c r="E37" i="64"/>
  <c r="E38" i="64"/>
  <c r="E39" i="64"/>
  <c r="E32" i="64"/>
  <c r="E33" i="64"/>
  <c r="E34" i="64"/>
  <c r="E35" i="64"/>
  <c r="E31" i="64"/>
  <c r="E30" i="64"/>
  <c r="E26" i="64"/>
  <c r="E25" i="64"/>
  <c r="E24" i="64"/>
  <c r="E20" i="64"/>
  <c r="O21" i="64"/>
  <c r="E22" i="64"/>
  <c r="O22" i="64"/>
  <c r="E23" i="64"/>
  <c r="O23" i="64"/>
  <c r="E29" i="64"/>
  <c r="E42" i="64"/>
  <c r="E43" i="64"/>
  <c r="E45" i="64"/>
  <c r="E46" i="64"/>
  <c r="E47" i="64"/>
  <c r="O68" i="64"/>
  <c r="E68" i="64"/>
  <c r="O67" i="64"/>
  <c r="E67" i="64"/>
  <c r="O66" i="64"/>
  <c r="E66" i="64"/>
  <c r="O65" i="64"/>
  <c r="E65" i="64"/>
  <c r="O64" i="64"/>
  <c r="E64" i="64"/>
  <c r="O62" i="64"/>
  <c r="E62" i="64"/>
  <c r="O61" i="64"/>
  <c r="E61" i="64"/>
  <c r="O58" i="64"/>
  <c r="E58" i="64"/>
  <c r="O57" i="64"/>
  <c r="E57" i="64"/>
  <c r="D55" i="64"/>
  <c r="C55" i="64"/>
  <c r="O54" i="64"/>
  <c r="E54" i="64"/>
  <c r="O53" i="64"/>
  <c r="E53" i="64"/>
  <c r="O52" i="64"/>
  <c r="E52" i="64"/>
  <c r="O51" i="64"/>
  <c r="E51" i="64"/>
  <c r="D49" i="64"/>
  <c r="C49" i="64"/>
  <c r="O48" i="64"/>
  <c r="E48" i="64"/>
  <c r="O47" i="64"/>
  <c r="O46" i="64"/>
  <c r="O45" i="64"/>
  <c r="O44" i="64"/>
  <c r="O42" i="64"/>
  <c r="O26" i="64"/>
  <c r="O25" i="64"/>
  <c r="O24" i="64"/>
  <c r="O17" i="64"/>
  <c r="O16" i="64"/>
  <c r="D11" i="63"/>
  <c r="D9" i="63" s="1"/>
  <c r="D15" i="63"/>
  <c r="D52" i="63"/>
  <c r="D76" i="63"/>
  <c r="D83" i="63"/>
  <c r="D93" i="63"/>
  <c r="C17" i="56"/>
  <c r="C15" i="56" s="1"/>
  <c r="C14" i="56" s="1"/>
  <c r="C64" i="56"/>
  <c r="B12" i="42"/>
  <c r="B15" i="42"/>
  <c r="B14" i="42" s="1"/>
  <c r="B18" i="42"/>
  <c r="B17" i="5"/>
  <c r="B25" i="5"/>
  <c r="B24" i="5" s="1"/>
  <c r="B92" i="13"/>
  <c r="B75" i="13"/>
  <c r="B9" i="13"/>
  <c r="B60" i="13"/>
  <c r="B51" i="13"/>
  <c r="B44" i="13"/>
  <c r="B34" i="13"/>
  <c r="B30" i="13"/>
  <c r="B19" i="13"/>
  <c r="B9" i="18"/>
  <c r="D12" i="42"/>
  <c r="C12" i="42"/>
  <c r="E12" i="42"/>
  <c r="D15" i="42"/>
  <c r="C15" i="42"/>
  <c r="E15" i="42"/>
  <c r="D18" i="42"/>
  <c r="E18" i="42" s="1"/>
  <c r="C18" i="42"/>
  <c r="C17" i="42"/>
  <c r="D17" i="42"/>
  <c r="E17" i="42" s="1"/>
  <c r="E13" i="5"/>
  <c r="E22" i="5"/>
  <c r="E19" i="5"/>
  <c r="D17" i="5"/>
  <c r="D16" i="5" s="1"/>
  <c r="E16" i="5" s="1"/>
  <c r="C17" i="5"/>
  <c r="E17" i="5" s="1"/>
  <c r="C16" i="5"/>
  <c r="E25" i="5"/>
  <c r="E101" i="13"/>
  <c r="E98" i="13"/>
  <c r="E95" i="13"/>
  <c r="E54" i="18"/>
  <c r="E51" i="18"/>
  <c r="E48" i="18"/>
  <c r="E14" i="38"/>
  <c r="E11" i="38"/>
  <c r="B11" i="38"/>
  <c r="B14" i="38"/>
  <c r="B9" i="15"/>
  <c r="B11" i="15"/>
  <c r="B13" i="15"/>
  <c r="B15" i="15"/>
  <c r="C59" i="58"/>
  <c r="C57" i="58"/>
  <c r="E57" i="58" s="1"/>
  <c r="C53" i="58"/>
  <c r="C51" i="58"/>
  <c r="C49" i="58"/>
  <c r="E49" i="58" s="1"/>
  <c r="C45" i="58"/>
  <c r="E45" i="58" s="1"/>
  <c r="C43" i="58"/>
  <c r="C39" i="58"/>
  <c r="C37" i="58"/>
  <c r="C35" i="58"/>
  <c r="E35" i="58" s="1"/>
  <c r="D59" i="58"/>
  <c r="D57" i="58"/>
  <c r="D53" i="58"/>
  <c r="E53" i="58" s="1"/>
  <c r="D51" i="58"/>
  <c r="E51" i="58" s="1"/>
  <c r="D49" i="58"/>
  <c r="D45" i="58"/>
  <c r="D43" i="58"/>
  <c r="E43" i="58" s="1"/>
  <c r="D39" i="58"/>
  <c r="E39" i="58" s="1"/>
  <c r="D37" i="58"/>
  <c r="D35" i="58"/>
  <c r="E37" i="58"/>
  <c r="E59" i="58"/>
  <c r="E56" i="58"/>
  <c r="E50" i="58"/>
  <c r="E47" i="58"/>
  <c r="E10" i="58"/>
  <c r="B35" i="58"/>
  <c r="B37" i="58"/>
  <c r="B39" i="58"/>
  <c r="B43" i="58"/>
  <c r="B45" i="58"/>
  <c r="B51" i="58"/>
  <c r="B53" i="58"/>
  <c r="B57" i="58"/>
  <c r="B59" i="58"/>
  <c r="C33" i="1"/>
  <c r="C10" i="1"/>
  <c r="B12" i="1"/>
  <c r="B34" i="1"/>
  <c r="B31" i="1"/>
  <c r="B29" i="1"/>
  <c r="B10" i="1" s="1"/>
  <c r="B27" i="1"/>
  <c r="E28" i="1"/>
  <c r="E25" i="1"/>
  <c r="E22" i="1"/>
  <c r="E15" i="1"/>
  <c r="E8" i="65"/>
  <c r="B43" i="65"/>
  <c r="B42" i="65" s="1"/>
  <c r="B53" i="65"/>
  <c r="B52" i="65"/>
  <c r="B56" i="65"/>
  <c r="B55" i="65" s="1"/>
  <c r="B59" i="65"/>
  <c r="B58" i="65" s="1"/>
  <c r="B62" i="65"/>
  <c r="B61" i="65" s="1"/>
  <c r="B65" i="65"/>
  <c r="D42" i="65"/>
  <c r="D11" i="57"/>
  <c r="C11" i="57"/>
  <c r="C10" i="57"/>
  <c r="B11" i="57"/>
  <c r="B10" i="57" s="1"/>
  <c r="G17" i="63"/>
  <c r="F64" i="56"/>
  <c r="E34" i="13"/>
  <c r="E74" i="13"/>
  <c r="E69" i="13"/>
  <c r="E70" i="13"/>
  <c r="E66" i="13"/>
  <c r="E67" i="13"/>
  <c r="E12" i="58"/>
  <c r="B45" i="65"/>
  <c r="G87" i="63"/>
  <c r="G62" i="63"/>
  <c r="G47" i="63"/>
  <c r="G31" i="63"/>
  <c r="G18" i="63"/>
  <c r="E107" i="56"/>
  <c r="F31" i="56"/>
  <c r="D10" i="5"/>
  <c r="D9" i="5" s="1"/>
  <c r="D24" i="5"/>
  <c r="E24" i="5" s="1"/>
  <c r="E25" i="13"/>
  <c r="E21" i="13"/>
  <c r="C9" i="18"/>
  <c r="D12" i="18"/>
  <c r="C12" i="18"/>
  <c r="E12" i="18"/>
  <c r="D15" i="18"/>
  <c r="D56" i="18"/>
  <c r="D59" i="18"/>
  <c r="E59" i="18" s="1"/>
  <c r="C59" i="18"/>
  <c r="C56" i="18"/>
  <c r="E56" i="18"/>
  <c r="C11" i="44"/>
  <c r="C8" i="44"/>
  <c r="D8" i="44"/>
  <c r="D14" i="44"/>
  <c r="E14" i="44" s="1"/>
  <c r="B17" i="44"/>
  <c r="B14" i="44"/>
  <c r="B8" i="44"/>
  <c r="E27" i="57"/>
  <c r="E28" i="57"/>
  <c r="E29" i="57"/>
  <c r="D10" i="57"/>
  <c r="E10" i="57" s="1"/>
  <c r="G63" i="63"/>
  <c r="G64" i="63"/>
  <c r="G65" i="63"/>
  <c r="C9" i="56"/>
  <c r="C11" i="42"/>
  <c r="C10" i="5"/>
  <c r="E10" i="5" s="1"/>
  <c r="C24" i="5"/>
  <c r="B9" i="5"/>
  <c r="B16" i="5"/>
  <c r="E19" i="13"/>
  <c r="E30" i="13"/>
  <c r="E41" i="13"/>
  <c r="B56" i="18"/>
  <c r="E61" i="18"/>
  <c r="E58" i="18"/>
  <c r="C9" i="15"/>
  <c r="D9" i="15"/>
  <c r="E9" i="15" s="1"/>
  <c r="E11" i="15"/>
  <c r="D33" i="1"/>
  <c r="B33" i="1"/>
  <c r="D45" i="65"/>
  <c r="E45" i="65" s="1"/>
  <c r="F104" i="56"/>
  <c r="E22" i="13"/>
  <c r="E14" i="5"/>
  <c r="E44" i="65"/>
  <c r="E48" i="13"/>
  <c r="E49" i="13"/>
  <c r="E50" i="13"/>
  <c r="G48" i="63"/>
  <c r="G49" i="63"/>
  <c r="G50" i="63"/>
  <c r="G51" i="63"/>
  <c r="G32" i="63"/>
  <c r="G24" i="63"/>
  <c r="G25" i="63"/>
  <c r="G91" i="63"/>
  <c r="D13" i="67"/>
  <c r="E13" i="67" s="1"/>
  <c r="C13" i="67"/>
  <c r="E14" i="67"/>
  <c r="D12" i="67"/>
  <c r="E12" i="67" s="1"/>
  <c r="C12" i="67"/>
  <c r="B13" i="67"/>
  <c r="B12" i="67"/>
  <c r="E9" i="44"/>
  <c r="E10" i="44"/>
  <c r="E13" i="44"/>
  <c r="E16" i="44"/>
  <c r="E8" i="44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30" i="57"/>
  <c r="G11" i="63"/>
  <c r="G12" i="63"/>
  <c r="G13" i="63"/>
  <c r="G22" i="63"/>
  <c r="G23" i="63"/>
  <c r="G26" i="63"/>
  <c r="G28" i="63"/>
  <c r="G30" i="63"/>
  <c r="G33" i="63"/>
  <c r="G34" i="63"/>
  <c r="G45" i="63"/>
  <c r="G59" i="63"/>
  <c r="G86" i="63"/>
  <c r="G88" i="63"/>
  <c r="G95" i="63"/>
  <c r="G96" i="63"/>
  <c r="G97" i="63"/>
  <c r="G98" i="63"/>
  <c r="G99" i="63"/>
  <c r="G100" i="63"/>
  <c r="G101" i="63"/>
  <c r="F10" i="56"/>
  <c r="F12" i="56"/>
  <c r="F13" i="56"/>
  <c r="F17" i="56"/>
  <c r="F20" i="56"/>
  <c r="F21" i="56"/>
  <c r="F22" i="56"/>
  <c r="F23" i="56"/>
  <c r="F24" i="56"/>
  <c r="F25" i="56"/>
  <c r="F26" i="56"/>
  <c r="F27" i="56"/>
  <c r="F28" i="56"/>
  <c r="F29" i="56"/>
  <c r="F30" i="56"/>
  <c r="F39" i="56"/>
  <c r="F40" i="56"/>
  <c r="F41" i="56"/>
  <c r="F48" i="56"/>
  <c r="F49" i="56"/>
  <c r="F50" i="56"/>
  <c r="F51" i="56"/>
  <c r="F52" i="56"/>
  <c r="F53" i="56"/>
  <c r="F54" i="56"/>
  <c r="F55" i="56"/>
  <c r="F58" i="56"/>
  <c r="F59" i="56"/>
  <c r="F60" i="56"/>
  <c r="F66" i="56"/>
  <c r="F67" i="56"/>
  <c r="F71" i="56"/>
  <c r="F72" i="56"/>
  <c r="F73" i="56"/>
  <c r="F74" i="56"/>
  <c r="F75" i="56"/>
  <c r="F77" i="56"/>
  <c r="F79" i="56"/>
  <c r="F80" i="56"/>
  <c r="F82" i="56"/>
  <c r="F83" i="56"/>
  <c r="F84" i="56"/>
  <c r="F86" i="56"/>
  <c r="F87" i="56"/>
  <c r="F88" i="56"/>
  <c r="F89" i="56"/>
  <c r="F91" i="56"/>
  <c r="F92" i="56"/>
  <c r="F93" i="56"/>
  <c r="F95" i="56"/>
  <c r="F97" i="56"/>
  <c r="F98" i="56"/>
  <c r="F99" i="56"/>
  <c r="F103" i="56"/>
  <c r="F106" i="56"/>
  <c r="F110" i="56"/>
  <c r="F111" i="56"/>
  <c r="F112" i="56"/>
  <c r="F113" i="56"/>
  <c r="F114" i="56"/>
  <c r="F115" i="56"/>
  <c r="F116" i="56"/>
  <c r="E13" i="42"/>
  <c r="D14" i="42"/>
  <c r="C14" i="42"/>
  <c r="E14" i="42"/>
  <c r="E16" i="42"/>
  <c r="E19" i="42"/>
  <c r="D11" i="42"/>
  <c r="E11" i="42"/>
  <c r="B17" i="42"/>
  <c r="B11" i="42"/>
  <c r="E12" i="5"/>
  <c r="E15" i="5"/>
  <c r="E18" i="5"/>
  <c r="E20" i="5"/>
  <c r="E23" i="5"/>
  <c r="E26" i="5"/>
  <c r="E62" i="13"/>
  <c r="E63" i="13"/>
  <c r="E64" i="13"/>
  <c r="E65" i="13"/>
  <c r="E94" i="13"/>
  <c r="E96" i="13"/>
  <c r="E100" i="13"/>
  <c r="E102" i="13"/>
  <c r="E32" i="13"/>
  <c r="E33" i="13"/>
  <c r="E11" i="13"/>
  <c r="E12" i="13"/>
  <c r="E13" i="13"/>
  <c r="E14" i="13"/>
  <c r="E15" i="13"/>
  <c r="E16" i="13"/>
  <c r="E17" i="13"/>
  <c r="E18" i="13"/>
  <c r="E23" i="13"/>
  <c r="E24" i="13"/>
  <c r="E27" i="13"/>
  <c r="E28" i="13"/>
  <c r="E29" i="13"/>
  <c r="E44" i="13"/>
  <c r="E46" i="13"/>
  <c r="E47" i="13"/>
  <c r="E10" i="18"/>
  <c r="E11" i="18"/>
  <c r="E14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4" i="18"/>
  <c r="E36" i="18"/>
  <c r="E39" i="18"/>
  <c r="E41" i="18"/>
  <c r="E43" i="18"/>
  <c r="E44" i="18"/>
  <c r="E45" i="18"/>
  <c r="E46" i="18"/>
  <c r="E47" i="18"/>
  <c r="E49" i="18"/>
  <c r="E50" i="18"/>
  <c r="E52" i="18"/>
  <c r="E55" i="18"/>
  <c r="E12" i="38"/>
  <c r="D13" i="38"/>
  <c r="E13" i="38" s="1"/>
  <c r="E15" i="38"/>
  <c r="D10" i="38"/>
  <c r="B13" i="38"/>
  <c r="E10" i="15"/>
  <c r="E12" i="15"/>
  <c r="E14" i="15"/>
  <c r="E16" i="15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6" i="58"/>
  <c r="E38" i="58"/>
  <c r="E41" i="58"/>
  <c r="E42" i="58"/>
  <c r="E44" i="58"/>
  <c r="E48" i="58"/>
  <c r="E52" i="58"/>
  <c r="E55" i="58"/>
  <c r="E58" i="58"/>
  <c r="E60" i="58"/>
  <c r="E33" i="1"/>
  <c r="E14" i="1"/>
  <c r="E16" i="1"/>
  <c r="E17" i="1"/>
  <c r="E18" i="1"/>
  <c r="E19" i="1"/>
  <c r="E20" i="1"/>
  <c r="E21" i="1"/>
  <c r="E23" i="1"/>
  <c r="E24" i="1"/>
  <c r="E26" i="1"/>
  <c r="E30" i="1"/>
  <c r="E32" i="1"/>
  <c r="E35" i="1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1" i="65"/>
  <c r="E32" i="65"/>
  <c r="E33" i="65"/>
  <c r="E34" i="65"/>
  <c r="E35" i="65"/>
  <c r="E36" i="65"/>
  <c r="E37" i="65"/>
  <c r="E38" i="65"/>
  <c r="E39" i="65"/>
  <c r="O55" i="64"/>
  <c r="O14" i="64"/>
  <c r="O49" i="64"/>
  <c r="E7" i="65"/>
  <c r="B10" i="38"/>
  <c r="E13" i="18"/>
  <c r="E11" i="57"/>
  <c r="B64" i="65"/>
  <c r="D18" i="44"/>
  <c r="D17" i="44"/>
  <c r="E19" i="44"/>
  <c r="O12" i="64" l="1"/>
  <c r="E10" i="38"/>
  <c r="E61" i="65"/>
  <c r="E37" i="18"/>
  <c r="F15" i="56"/>
  <c r="E14" i="56"/>
  <c r="F14" i="56" s="1"/>
  <c r="C15" i="18"/>
  <c r="E15" i="18" s="1"/>
  <c r="D107" i="56"/>
  <c r="F107" i="56" s="1"/>
  <c r="E43" i="65"/>
  <c r="E59" i="65"/>
  <c r="C37" i="18"/>
  <c r="C62" i="18"/>
  <c r="E62" i="18" s="1"/>
  <c r="E18" i="44"/>
  <c r="C9" i="5"/>
  <c r="E9" i="5" s="1"/>
  <c r="E12" i="44"/>
  <c r="D52" i="65"/>
  <c r="E52" i="65" s="1"/>
  <c r="F35" i="56"/>
  <c r="D10" i="1"/>
  <c r="E10" i="1" s="1"/>
</calcChain>
</file>

<file path=xl/sharedStrings.xml><?xml version="1.0" encoding="utf-8"?>
<sst xmlns="http://schemas.openxmlformats.org/spreadsheetml/2006/main" count="1090" uniqueCount="779">
  <si>
    <t>&lt;&lt;Հայաստանի սինխրոն լողի ֆեդերացիա&gt;&gt; ՀԿ</t>
  </si>
  <si>
    <t>&lt;&lt;Հայաստանի թենիսի ֆեդերացիա&gt;&gt; ՀԿ</t>
  </si>
  <si>
    <t>&lt;&lt;Հայաստանի ռեգբիի ֆեդերացիա&gt;&gt; ՀԿ</t>
  </si>
  <si>
    <t>&lt;&lt;Հայաստանի ֆուտբոլի ֆեդերացիա&gt;&gt; իրավաբանական անձանց միություն</t>
  </si>
  <si>
    <t>&lt;&lt;Հայաստանի ազգային պարալիմպիկ կոմիտե&gt;&gt; ՀԿ</t>
  </si>
  <si>
    <t>&lt;&lt;Հայաստանի կույրերի միավորում&gt;&gt; ՀԿ</t>
  </si>
  <si>
    <t>&lt;&lt;Խուլերի հայկական սպորտային կոմիտե&gt;&gt; ՀԿ</t>
  </si>
  <si>
    <t>&lt;&lt;Հայկական հատուկ օլիմպիադաներ&gt;&gt; ՀԿ</t>
  </si>
  <si>
    <t>&lt;&lt;Հայաստանի ազգային օլիմպիական կոմիտե&gt;&gt; իրավաբանական անձանց միություն</t>
  </si>
  <si>
    <t>&lt;&lt;ՀՀ նավամոդելային սպորտի ֆեդերացիա&gt;&gt; ՀԿ</t>
  </si>
  <si>
    <t xml:space="preserve">&lt;&lt;ՀՀ ուսանողական մարզական ֆեդերացիա&gt;&gt; ՀԿ </t>
  </si>
  <si>
    <t>&lt;&lt;Հայաստանի ազգային պատկերասրահ&gt;&gt; ՊՈԱԿ</t>
  </si>
  <si>
    <t>&lt;&lt;Հայաստանի պատմության թանգարան&gt;&gt;  ՊՈԱԿ</t>
  </si>
  <si>
    <t>&lt;&lt;Ե.Չարենցի անվան գրականության և արվեստի թանգարան&gt;&gt;ՊՈԱԿ</t>
  </si>
  <si>
    <t>&lt;&lt;Հովհաննես Շարամբեյանի անվան ժողովրդական ստեղծագործության կենտրոն&gt;&gt; ՊՈԱԿ</t>
  </si>
  <si>
    <t>&lt;&lt;Ռուսական արվեստի թանգարան /պրոֆ. Ա.Աբրահամյանի հավաքածու/&gt;&gt; ՊՈԱԿ</t>
  </si>
  <si>
    <t>&lt;&lt;Մ. Սարյանի տուն-թանգարան&gt;&gt; ՊՈԱԿ</t>
  </si>
  <si>
    <t>&lt;&lt;Հ.Թումանյանի թանգարան&gt;&gt; ՊՈԱԿ</t>
  </si>
  <si>
    <t>&lt;&lt;Ե.Չարենցի տուն-թանգարան&gt;&gt; ՊՈԱԿ</t>
  </si>
  <si>
    <t>&lt;&lt;Ա.Իսահակյանի տուն-թանգարան&gt;&gt; ՊՈԱԿ</t>
  </si>
  <si>
    <t>&lt;&lt;Ա.Խաչատրյանի տուն-թանգարան&gt;&gt; ՊՈԱԿ</t>
  </si>
  <si>
    <t>&lt;&lt;Ցուցահանդեսային կենտրոն&gt;&gt;ՊՈԱԿ</t>
  </si>
  <si>
    <t>&lt;&lt;Հայ և ռուս ժողովրդների բարեկամության թանգարան&gt;&gt; ՊՈԱԿ</t>
  </si>
  <si>
    <t>&lt;&lt;Երվանդ Քոչարի թանգարան&gt;&gt;ՊՈԱԿ</t>
  </si>
  <si>
    <t>&lt;&lt;Քաղաքացիական ծառայողների ասոցիացիա&gt;&gt;ՀԿ</t>
  </si>
  <si>
    <t>&lt;&lt;Ս.Փարաջանովի թանգարան&gt;&gt; ՊՈԱԿ</t>
  </si>
  <si>
    <t>&lt;&lt;Փայտարվեստի թանգարան&gt;&gt;ՊՈԱԿ</t>
  </si>
  <si>
    <t>&lt;&lt;Հրազդանի երկրագիտական թանգարան&gt;&gt; ՊՈԱԿ</t>
  </si>
  <si>
    <t>&lt;&lt;Օրբելի եղբայրների տուն-թանգարան&gt;&gt; ՊՈԱԿ</t>
  </si>
  <si>
    <t>&lt;&lt;Ն.Ադոնցի անվան Սիսիանի պատմության թանգարան&gt;&gt;ՊՈԱԿ</t>
  </si>
  <si>
    <t>&lt;&lt;Պատմամշակութային արգելոց-թանգարանների և պատմական միջավայրի պահպանության ծառայություն&gt;&gt; ՊՈԱԿ</t>
  </si>
  <si>
    <t>&lt;&lt;Խ.Աբովյանի տուն-թանգարան&gt;&gt; ՊՈԱԿ</t>
  </si>
  <si>
    <t>&lt;&lt;Սարդարապատի հերոսամարտի հուշահամալիր, Հայոց ազգագրության և ազատագրական պայքարի պատմության ազգային թանգարան&gt;&gt; ՊՈԱԿ</t>
  </si>
  <si>
    <t>&lt;&lt;Ճարտարապետության ազգային թանգարան-ինստիտուտ&gt;&gt; ՊՈԱԿ</t>
  </si>
  <si>
    <t xml:space="preserve">&lt;&lt;Հայաստանի բնության պետական թանգարան&gt;&gt;ՊՈԱԿ </t>
  </si>
  <si>
    <t>&lt;&lt;Սպարապետ Վ.Սարգսյանի տուն-թանգարան&gt;&gt;ՊՈԱԿ</t>
  </si>
  <si>
    <t>&lt;&lt;Պ.Սևակի անվան տուն-թանգարան&gt;&gt; ՊՈԱԿ</t>
  </si>
  <si>
    <t>&lt;&lt;ՀՀ Գեղարքունիքի մարզի երկրագիտական թանգարան&gt;&gt;ՊՈԱԿ</t>
  </si>
  <si>
    <t>&lt;&lt;Լոռու-Փամբակի երկրագիտական թանգարան&gt;&gt;ՊՈԱԿ</t>
  </si>
  <si>
    <t>&lt;&lt;Գյումրու քաղաքային կենցաղի և ժողովրդական ճարտարապետության թանգարան&gt;&gt;ՊՈԱԿ</t>
  </si>
  <si>
    <t>&lt;&lt;Կապանի երկրագիտական թանգարան&gt;&gt; ՊՈԱԿ</t>
  </si>
  <si>
    <t xml:space="preserve">&lt;&lt;Եղեգնաձորի երկրագիտական թանգարան&gt;&gt; ՊՈԱԿ </t>
  </si>
  <si>
    <t>&lt;&lt;Ալ.Սպենդիարյանի անվան օպերայի և բալետի ազգային ակադեմիական թատրոն&gt;&gt; ՊՈԱԿ</t>
  </si>
  <si>
    <t>&lt;&lt;Գ.Սունդուկյանի անվան ազգային ակադեմիական թատրոն&gt;&gt; ՊՈԱԿ</t>
  </si>
  <si>
    <t xml:space="preserve">                                                 Մարզական մամուլ</t>
  </si>
  <si>
    <t>&lt;&lt;Հ.Պարոնյանի անվան երաժշտական կոմեդիայի պետական թատրոն&gt;&gt;ՊՈԱԿ</t>
  </si>
  <si>
    <t>&lt;&lt;Կ.Ստանիսլավսկու անվան պետական ռուսական դրամատիկական թատրոն&gt;&gt; ՊՈԱԿ</t>
  </si>
  <si>
    <t>&lt;&lt;Գյումրու Վ.Աճեմյանի անվան պետական դրամատիկական թատրոն&gt;&gt; ՊՈԱԿ</t>
  </si>
  <si>
    <t>&lt;&lt;Վանաձորի Հ.Աբելյանի անվան պետական դրամատիկական թատրոն&gt;&gt;ՊՈԱԿ</t>
  </si>
  <si>
    <t>&lt;&lt;Արտաշատի Ա.Խարազյանի անվան պետական դրամատիկական թատրոն&gt;&gt; ՊՈԱԿ</t>
  </si>
  <si>
    <t>&lt;&lt;Երևանի կամերային պետական թատրոն&gt;&gt;ՊՈԱԿ</t>
  </si>
  <si>
    <t>&lt;&lt;Համազգային թատրոն&gt;&gt; ՊՈԱԿ</t>
  </si>
  <si>
    <t>&lt;&lt;Երաժշտական կամերային պետական թատրոն&gt;&gt; ՊՈԱԿ</t>
  </si>
  <si>
    <t>&lt;&lt;Գորիսի Վ.Վաղարշյանի անվան պետական դրամատիկական թատրոն&gt;&gt; ՊՈԱԿ</t>
  </si>
  <si>
    <t>&lt;&lt;Երևանի խամաճիկների պետական թատրոն&gt;&gt; ՊՈԱԿ</t>
  </si>
  <si>
    <t>&lt;&lt;Բեմարվեստի ազգային փորձարարական  &lt;&lt;Գոյ&gt;&gt; կենտրոն&gt;&gt;ՊՈԱԿ</t>
  </si>
  <si>
    <t>&lt;&lt;Շիրազ-100&gt;&gt; մշակութային միջոցառում</t>
  </si>
  <si>
    <t>Ասմունքի փառատոն</t>
  </si>
  <si>
    <t>«Վարդավառ» ժողովրդական տոնի կազմակերպում</t>
  </si>
  <si>
    <t>Ազգային նվագարանների երգի, պարի  փառատոն</t>
  </si>
  <si>
    <t>Մարզի նկարիչների ցուցահանդես</t>
  </si>
  <si>
    <t>&lt;&lt;Երիտասարդական աշուն&gt;&gt; միջոցառում</t>
  </si>
  <si>
    <t>&lt;&lt;Գեղամա աշխարհ&gt;&gt; ժողովրդական երգի մարզային մրցույթ-փառատոն</t>
  </si>
  <si>
    <t>&lt;&lt;Կանանց միջազգային օր&gt;&gt; մարզային միրոցառում</t>
  </si>
  <si>
    <t xml:space="preserve">&lt;&lt;Լոռվա հարսանիք&gt;&gt;. ոսկե և ադամանդե հարսանյաց հանդիսության կազմակերպում </t>
  </si>
  <si>
    <t>Ազգային նվագարանների, ժողովրդական երգի, պարի և ասմունքի մարզային մրցույթ-փառատոն</t>
  </si>
  <si>
    <t>Երաժշտական և արվեստի դպրոցների մրցույթ-փառատոն</t>
  </si>
  <si>
    <t>Պարարվեստի մարզային փառատոն</t>
  </si>
  <si>
    <t>&lt;&lt;100 տարի անց&gt;&gt;  միջոցառում</t>
  </si>
  <si>
    <t>Երիտասարդ նկարիչների միջազգային  պլեներ</t>
  </si>
  <si>
    <t>&lt;&lt;Շիրակ-Արցախ&gt;&gt;  մշակութային օր</t>
  </si>
  <si>
    <t>&lt;&lt;Սյունիքյան ամանոր&gt;&gt;</t>
  </si>
  <si>
    <t>&lt;&lt;Ոսկե աշուն. Սյունիք-2015&gt;&gt;</t>
  </si>
  <si>
    <t>Պատանի երաժիշտների դասական երաժշտության մրցույթ</t>
  </si>
  <si>
    <t>Ֆրանկոֆոն երկրների մշակութային օրեր</t>
  </si>
  <si>
    <t>Կանանց միջազգային օրվան  նվիրված մարզային միջոցառում</t>
  </si>
  <si>
    <t>&lt;&lt;Սուրբ Սարգիս&gt;&gt; սիրահարների և երիտասարդների տոն</t>
  </si>
  <si>
    <t>Գինին և գինեգործությունը Վայոց ձորում</t>
  </si>
  <si>
    <t>Երաժշտական բեմադրությունների մարզային փառատոն</t>
  </si>
  <si>
    <t>Բանակի օրված նվիրված միջոցառումներ</t>
  </si>
  <si>
    <t>Մարզի նշանավոր գործիչների մեծարմանը նվիրված միջոցառումներ</t>
  </si>
  <si>
    <t>&lt;&lt;Հայրենի եզերք&gt;&gt; բարբառների մրցույթ-փառատոն</t>
  </si>
  <si>
    <t xml:space="preserve">&lt;&lt;Բերքի տոն&gt;&gt; ավանդական գյուղատնտեսական արտադրանքի ցուցահանդես </t>
  </si>
  <si>
    <t>Վայոցձորյան նկարիչների ստեղծագործությունների ցուցահանդես&lt;&lt;Եղեռն-100&gt;&gt;խորագրով</t>
  </si>
  <si>
    <t>Մեծ հաղթանակի 70 և Շուշիի ազատագրման 23 ամյակին նվիրված տոնակատարություն</t>
  </si>
  <si>
    <t>&lt;&lt;Խոնարհվի'ր գրքին, որ բարձրանաս նրանով&gt;&gt;միջոցառում՝գիրք նվիրելու օրվա առթիվ տոնակատարություն</t>
  </si>
  <si>
    <t>&lt;&lt;Երևանի մնջախաղի պետական թատրոն&gt;&gt;ՊՈԱԿ</t>
  </si>
  <si>
    <t>&lt;&lt;ՀՀ Գեղարքունիքի մարզի Լ.Քալանթարի անվան դրամատիկական թատրոն&gt;&gt;ՊՈԱԿ</t>
  </si>
  <si>
    <t>&lt;&lt;Ա.Շիրվանզադեի անվան պետական դրամատիկական թատրոն&gt;&gt; ՊՈԱԿ</t>
  </si>
  <si>
    <t>&lt;&lt;Հայաստանի պետական ֆիլհարմոնիկ նվագախումբ&gt;&gt;ՊՈԱԿ</t>
  </si>
  <si>
    <t>&lt;&lt;Կամերային երաժշտության ազգային կենտրոն&gt;&gt; ՊՈԱԿ</t>
  </si>
  <si>
    <t>&lt;&lt;Հայաստանի պետական ֆիլհարմոնիա&gt;&gt; ՊՈԱԿ</t>
  </si>
  <si>
    <t>&lt;&lt;Ժողովրդական երաժշտության ազգային կենտրոն&gt;&gt; ՊՈԱԿ</t>
  </si>
  <si>
    <t>&lt;&lt;Հայաստանի պարի պետական անսամբլ&gt;&gt;ՊՈԱԿ</t>
  </si>
  <si>
    <t>&lt;&lt;Հայաստանի էստրադային ջազ նվագախումբ&gt;&gt; ՊՈԱԿ</t>
  </si>
  <si>
    <t>&lt;&lt;Հայաստանի երգի պետական թատրոն&gt;&gt; ՊՈԱԿ</t>
  </si>
  <si>
    <t>&lt;&lt;Հայ հոգևոր երաժշտության կենտրոն&gt;&gt; ՊՈԱԿ</t>
  </si>
  <si>
    <t xml:space="preserve">&lt;&lt;Կոմիտասի անվան պետական քառյակ&gt;&gt; ՊՈԱԿ </t>
  </si>
  <si>
    <t>&lt;&lt;Գյումրու պետական սիմֆոնիկ նվագախումբ&gt;&gt; ՊՈԱԿ</t>
  </si>
  <si>
    <t>&lt;&lt;Գյումրու ժողովրդական գործիքների պետական նվագախումբ&gt;&gt; ՊՈԱԿ</t>
  </si>
  <si>
    <t>Հայաստանի Հանրապետության անկախության տարեդարձին նվիրված &lt;&lt;Անկախության օր&gt;&gt; տոնակատարություն</t>
  </si>
  <si>
    <t>&lt;&lt;Կոմիտասի ինստիտուտ-թանգարան&gt;&gt; ՊՈԱԿ</t>
  </si>
  <si>
    <t>&lt;&lt;ՀՀ Շիրակի մարզի երկրագիտական թանգարան&gt;&gt;ՊՈԱԿ</t>
  </si>
  <si>
    <t>&lt;&lt;Ա.Սպենդիարյանի տուն-թանգարան&gt;&gt; ՊՈԱԿ</t>
  </si>
  <si>
    <t>&lt;&lt;Ոսկե աշուն&gt;&gt; երիտասարդական մշակութային միջոցառում</t>
  </si>
  <si>
    <t>&lt;&lt;Սյունիք&gt;&gt; մարզամշակութային փառատոն</t>
  </si>
  <si>
    <t>&lt;&lt;Մենք ուխտ ունենք միշտ դեպի լույս&gt;&gt; ավանդային միջոցառումներ</t>
  </si>
  <si>
    <t>&lt;&lt;Երազ իմ երկիր&gt;&gt; փառատոն</t>
  </si>
  <si>
    <t xml:space="preserve">Հանրագիտարանային գրականություն </t>
  </si>
  <si>
    <r>
      <t xml:space="preserve">&lt;&lt;Հայկական երաժշտական հանրագիտարան&gt;&gt;  </t>
    </r>
    <r>
      <rPr>
        <i/>
        <sz val="10"/>
        <rFont val="GHEA Grapalat"/>
        <family val="3"/>
      </rPr>
      <t>(նյութերի պատրաստում</t>
    </r>
    <r>
      <rPr>
        <sz val="10"/>
        <rFont val="GHEA Grapalat"/>
        <family val="3"/>
      </rPr>
      <t>)</t>
    </r>
  </si>
  <si>
    <t>2000 բառահոդված</t>
  </si>
  <si>
    <t>Վազգեն Անդրեասյան</t>
  </si>
  <si>
    <t>&lt;&lt;Անդրանիկ&gt;&gt;</t>
  </si>
  <si>
    <t>Գևորգ Էմին-Տերյան (կազմող)</t>
  </si>
  <si>
    <t>&lt;&lt;Վահան Տերյանի անհայտ նախաձեռնությունը&gt;&gt; (եղեռնից փրկված հայ երեխաների հուշերը)</t>
  </si>
  <si>
    <t>Վահան Թոթովենց</t>
  </si>
  <si>
    <t>&lt;&lt;Սպիտակ ձիավորը&gt;&gt;</t>
  </si>
  <si>
    <t>&lt;&lt;Նախիջևան. Ցեղասպանություն&gt;&gt;</t>
  </si>
  <si>
    <t>Նորայր Ղազարյան (կազմող)</t>
  </si>
  <si>
    <t>&lt;&lt;Հայ բանաստեղծները եղեռնին&gt;&gt;</t>
  </si>
  <si>
    <t>Շահան Նաթալի</t>
  </si>
  <si>
    <t>&lt;&lt;Թուրքերը և մենք&gt;&gt;</t>
  </si>
  <si>
    <t>Սալեհ Զահր Ադ-Դին</t>
  </si>
  <si>
    <t>&lt;&lt;Հայերը&gt;&gt; (արաբերենից)</t>
  </si>
  <si>
    <t>Անտոնիա Արսլան</t>
  </si>
  <si>
    <t>&lt;&lt;Մշո ճառընտիրը&gt;&gt; (իտալերենից)</t>
  </si>
  <si>
    <t>Բոգդան Գեմբարսկի</t>
  </si>
  <si>
    <t>&lt;&lt;Նամակներ աշխարհին&gt;&gt; (թարգմ.` Հ.Կարճիկյան)</t>
  </si>
  <si>
    <t>Հելեն Դավենպորտ Գիբոնս</t>
  </si>
  <si>
    <t>&lt;&lt;Տարսոնի կարմիր գորգերը. մի կնոջ հուշերը 1909թ. հայկական կոտորածների մասին&gt;&gt; (անգլերենից)</t>
  </si>
  <si>
    <t>Անտոն Դոնչև</t>
  </si>
  <si>
    <t>&lt;&lt;Երբ ժամ էր ընտրության&gt;&gt; (բուլղարերենից)</t>
  </si>
  <si>
    <t>Դավիթ Խրդյան</t>
  </si>
  <si>
    <t>«Ճանապարհ տնից. մի հայուհու պատմություն»
(անգլերենից)</t>
  </si>
  <si>
    <t>Մարկ Մուստյան</t>
  </si>
  <si>
    <t>&lt;&lt;Ժանդարմը&gt;&gt; (անգլերենից)</t>
  </si>
  <si>
    <t>Լևոն-Զավեն Սյուրմելյան</t>
  </si>
  <si>
    <t>&lt;&lt;Ձեզ եմ դիմում. տիկիններ և պարոններ&gt;&gt;
(անգլերենից)</t>
  </si>
  <si>
    <t>Անրի Վեռնոյ</t>
  </si>
  <si>
    <t>&lt;&lt;Մայրիկ&gt;&gt; (ֆրանսերենից)</t>
  </si>
  <si>
    <t>&lt;&lt;Մուսա լեռան քառասուն օրը&gt;&gt; (գերմաներենից)</t>
  </si>
  <si>
    <t>Գուլչիչեք Գյունել Թեքին</t>
  </si>
  <si>
    <t>&lt;&lt;Ինձ առանց լվանալու կթաղեք&gt;&gt; (թուրքերենից)</t>
  </si>
  <si>
    <t>Կարապետ Գաբիկյան</t>
  </si>
  <si>
    <t>&lt;&lt;Եղեռնապատում&gt;&gt; (ռուսերեն)</t>
  </si>
  <si>
    <t>Սերո Խանզադյան</t>
  </si>
  <si>
    <t>&lt;&lt;Անդրանիկ&gt;&gt; (ռուսերեն)</t>
  </si>
  <si>
    <t>Հեղինակային խումբ (Դանիել Վարուժան, Սիամանթո, Ռուբեն Սևակ, Գրիգոր Զոհրապ և այլոք)</t>
  </si>
  <si>
    <t>&lt;&lt;Հողը կը խօսի&gt;&gt;(գերմաներեն)</t>
  </si>
  <si>
    <t>&lt;&lt;Հողը կը խօսի&gt;&gt;(անգլերեն)</t>
  </si>
  <si>
    <t>&lt;&lt;Հողը կը խօսի&gt;&gt;(ֆրաասերեն)</t>
  </si>
  <si>
    <t>&lt;&lt;Հողը կը խօսի&gt;&gt;(ռուսերեն)</t>
  </si>
  <si>
    <t>Ստեփան Պողոսյան</t>
  </si>
  <si>
    <t>&lt;&lt;Թուրքերը թուրքերի մասին&gt;&gt; (անգլերեն)</t>
  </si>
  <si>
    <t>&lt;&lt;Սովետական Միության հերոս հայերը&gt;&gt; (ռուսերեն)</t>
  </si>
  <si>
    <t xml:space="preserve">Մնացական Թարյան </t>
  </si>
  <si>
    <t>&lt;&lt;Գնդակահարությունից փախած մարդը&gt;&gt;
(հուշագրություն)</t>
  </si>
  <si>
    <t>Թաթուլ Հուրյան</t>
  </si>
  <si>
    <t>Մկրտիչ Սարգսյան</t>
  </si>
  <si>
    <t>&lt;&lt;Սերժանտ Կարոն&gt;&gt;</t>
  </si>
  <si>
    <t>Մարուշ Երամեան</t>
  </si>
  <si>
    <t>&lt;&lt;Գաղտնագրութուն&gt;&gt;</t>
  </si>
  <si>
    <t>Կոստան Զարեան</t>
  </si>
  <si>
    <t>&lt;&lt;Նավը լերան վրայ&gt;&gt;</t>
  </si>
  <si>
    <t>Հայ դասականներ</t>
  </si>
  <si>
    <t>Վախթանգ Անանյան</t>
  </si>
  <si>
    <t>&lt;&lt;Հովազաձորի գերիները&gt;&gt;</t>
  </si>
  <si>
    <t>Դերենիկ Դեմիրճյան</t>
  </si>
  <si>
    <t>&lt;&lt;Արջուկ լրջուկ&gt;&gt;</t>
  </si>
  <si>
    <t>Այլ գրականություն</t>
  </si>
  <si>
    <t>&lt;&lt;Հայկական գունապնակ&gt;&gt; (անգլերեն)</t>
  </si>
  <si>
    <t xml:space="preserve">&lt;&lt;Գրական տապան-2014&gt;&gt; </t>
  </si>
  <si>
    <t>&lt;&lt;Արարատյան ձգողականություն&gt;&gt; (անգլերեն)</t>
  </si>
  <si>
    <t>Եղիա Տէմիրճիպաշեան</t>
  </si>
  <si>
    <t>&lt;&lt;Անգեղն երգ&gt;&gt;</t>
  </si>
  <si>
    <t>Արտո Չաքմաքչյան</t>
  </si>
  <si>
    <t>&lt;&lt;Պատկերագիրք՝ Քանդակ և Գրաֆիկա&gt;&gt; (ալբոմ)</t>
  </si>
  <si>
    <r>
      <t xml:space="preserve">&lt;&lt;Հայկական հանրագիտական բառարան&gt;&gt;,հ.3-րդ </t>
    </r>
    <r>
      <rPr>
        <i/>
        <sz val="10"/>
        <rFont val="GHEA Grapalat"/>
        <family val="3"/>
      </rPr>
      <t xml:space="preserve">(հրատարակչական ծախսեր) </t>
    </r>
  </si>
  <si>
    <t>&lt;&lt;Կյանքը հին հռոմեական ճանապարհի վրա&gt;&gt;</t>
  </si>
  <si>
    <t>&lt;&lt;Հայաստանի Հանրապետության 2015 թվականի պետական բյուջեի  մասին&gt;&gt;  ՀՀ օրենքի N 1 հավելվածի 08 բաժնի 03 խմբի 02 դասի &lt;&lt;Գրականության հրատարակում&gt;&gt; ծրագրի գծով  նախատեսված հատկացումների բաշխման վերաբերյալ  ըստ առանձին հրատարակումների</t>
  </si>
  <si>
    <t>&lt;&lt;Հայաստանի Հանրապետության 2015 թվականի պետական բյուջեի  մասին&gt;&gt;  ՀՀ օրենքի N 1 հավելվածի 08 բաժնի 03 խմբի 02 դասի &lt;&lt;Գիտական ամսագրերի և մենագրությունների հրատարակում&gt;&gt; ծրագրի գծով նախատեսված հատկացումների բաշխման վերաբերյալ  ըստ առանձին հրատարակումների</t>
  </si>
  <si>
    <t>&lt;&lt;Հայաստանի Հանրապետության 2015 թվականի պետական բյուջեի  մասին&gt;&gt; ՀՀ օրենքի N 1 հավելվածի 08 բաժնի 03 խմբի 01, 02, 03 դասերի որոշ ծրագրերի գծով նախատեսված հատկացումների բաշխման վերաբերյալ ըստ առանձին իրավաբանական անձ հանդիսացող սուբյեկտների</t>
  </si>
  <si>
    <t>&lt;&lt;Հայաստանի Հանրապետության 2015 թվականի պետական բյուջեի  մասին&gt;&gt; ՀՀ օրենքի N 1 հավելվածի 08 բաժնի 04 խմբի 01դասի  ծրագրերի գծով նախատեսված հատկացումների բաշխման վերաբերյալ ըստ առանձին իրավաբանական անձ հանդիսացող սուբյեկտների</t>
  </si>
  <si>
    <t>Տարեկան ճշտված  պլան*</t>
  </si>
  <si>
    <t xml:space="preserve">&lt;&lt;Հանրապետություն&gt;&gt;ՓԲԸ                                                                                                            </t>
  </si>
  <si>
    <t>&lt;&lt;Հայաստանի Հանրապետություն&gt;&gt;</t>
  </si>
  <si>
    <t>Աղյուսակ N21-10</t>
  </si>
  <si>
    <t>&lt;&lt;Ռյա-Թազա&gt;&gt; թերթի խմբագրություն&gt;&gt;ՍՊԸ</t>
  </si>
  <si>
    <t>&lt;&lt;Գրական թերթ&gt;&gt; խմբագրություն&gt;&gt;ՍՊԸ</t>
  </si>
  <si>
    <t>&lt;&lt;Իրավունք&gt;&gt;մեդիա&gt;&gt; ՍՊԸ</t>
  </si>
  <si>
    <t xml:space="preserve">&lt;&lt;Հայաստանի Հանրապետություն- Ռեսպուբլիկա Արմենիա&gt;&gt; ՓԲԸ                                                                              </t>
  </si>
  <si>
    <t>&lt;&lt;Ռեսպուբլիկա Արմենիա&gt;&gt;</t>
  </si>
  <si>
    <t>&lt;&lt;Եզդիների ազգային միություն&gt;&gt; ՀԿ</t>
  </si>
  <si>
    <t>&lt;&lt;Էզդիխանա&gt;&gt; (հայերեն, եզդիերեն)</t>
  </si>
  <si>
    <t>&lt;&lt;Եզդիների ազգային կոմիտե&gt;&gt; ՀԿ</t>
  </si>
  <si>
    <t>&lt;&lt;Լալըշ&gt;&gt; (հայերեն, եզդիերեն)</t>
  </si>
  <si>
    <t>&lt;&lt;Ռյա-Թազա&gt;&gt; (քրդերեն)</t>
  </si>
  <si>
    <t>&lt;&lt;Գոլոս&gt;&gt; ՍՊԸ</t>
  </si>
  <si>
    <t>&lt;&lt;Գոլոս Արմենիի&gt;&gt; (ռուսերեն)</t>
  </si>
  <si>
    <t>&lt;&lt;Դնիպրո-Սլավուտիչ&gt;&gt; (հայերեն, ուկրաիներեն)</t>
  </si>
  <si>
    <t>&lt;&lt;Հայաստանի քրդական ազգային խորհուրդ&gt;&gt; ՀԿ</t>
  </si>
  <si>
    <t>&lt;&lt;Զագրոս&gt;&gt; (հայերեն, քրդերեն)</t>
  </si>
  <si>
    <t>&lt;&lt;Հայաստանի հրեական համայնքի թերթ&gt;&gt; ՀԿ</t>
  </si>
  <si>
    <t>&lt;&lt;Իվերիա&gt;&gt; (վրացերեն)</t>
  </si>
  <si>
    <t>&lt;&lt;Նովոյե վրեմյա&gt;&gt; (ռուսերեն)</t>
  </si>
  <si>
    <t xml:space="preserve">&lt;&lt;Հայաստանի &lt;&lt;Երևանի բելառուսների համայնք &lt;&lt;Բելառուս&gt;&gt; ՀԿ </t>
  </si>
  <si>
    <t>&lt;&lt;Բելառուս&gt;&gt; (ռուսերեն, բելառուսերեն)</t>
  </si>
  <si>
    <t/>
  </si>
  <si>
    <t>Ոչ պետական մամուլի հրատարակում</t>
  </si>
  <si>
    <t>&lt;&lt;Խ.Աբովյանի տուն-թանգարան&gt;&gt;  ՊՈԱԿ</t>
  </si>
  <si>
    <t>&lt;&lt;Հ.Պարոնյանի անվան երաժշտական կոմեդիայի պետական թատրոն&gt;&gt; ՊՈԱԿ</t>
  </si>
  <si>
    <r>
      <t xml:space="preserve">&lt;&lt;Արտավազդ Շիդար&gt;&gt; </t>
    </r>
    <r>
      <rPr>
        <i/>
        <sz val="9.5"/>
        <rFont val="GHEA Grapalat"/>
        <family val="3"/>
      </rPr>
      <t>(պիեսներ)</t>
    </r>
  </si>
  <si>
    <t>&lt;&lt;Տան դուռը&gt;&gt;</t>
  </si>
  <si>
    <t>&lt;&lt;Ամարաս&gt;&gt; ՓԲԸ</t>
  </si>
  <si>
    <t>1000 բառահոդված</t>
  </si>
  <si>
    <t>Հեղինակը</t>
  </si>
  <si>
    <t xml:space="preserve"> Հրատարակության անվանումը</t>
  </si>
  <si>
    <t>Իրավաբանական անձ hանդիսացող սուբյեկտի անվանումը</t>
  </si>
  <si>
    <t>Հեղինակային խումբ</t>
  </si>
  <si>
    <t>Գրքի անվանումը</t>
  </si>
  <si>
    <t>Տպաքանակը (օրինակ)</t>
  </si>
  <si>
    <t xml:space="preserve">Տնտեսագիտական  հրապարակումներ </t>
  </si>
  <si>
    <t xml:space="preserve">Տեղեկատվության ձեռքբերման, պահպանման և արխիվացման ծառայություններ </t>
  </si>
  <si>
    <t xml:space="preserve">Տնտեսական վերլուծությունների ծառայություններ </t>
  </si>
  <si>
    <t>Գրական ժառանգության պահպանում և տարածում</t>
  </si>
  <si>
    <t>Հաշվետվություն</t>
  </si>
  <si>
    <t>Տարեկան պլան*</t>
  </si>
  <si>
    <t>Տարեկան ճշտված պլան**</t>
  </si>
  <si>
    <t>Փաստ</t>
  </si>
  <si>
    <t xml:space="preserve">Կատարման % ճշտված պլանի նկատմամբ </t>
  </si>
  <si>
    <t>հազար դրամ</t>
  </si>
  <si>
    <t>&lt;&lt;Հայաստանի ազգային գրադարան&gt;&gt;  ՊՈԱԿ</t>
  </si>
  <si>
    <t>&lt;&lt;Խնկո-Ապոր անվան ազգային մանկական գրադարան&gt;&gt; ՊՈԱԿ</t>
  </si>
  <si>
    <t>&lt;&lt;Երաժշտագիտական գրադարան&gt;&gt;  ՊՈԱԿ</t>
  </si>
  <si>
    <t>&lt;&lt;Վ.Պետրոսյանի անվան Արագածոտնի մարզային գրադարան&gt;&gt; ՊՈԱԿ</t>
  </si>
  <si>
    <t>&lt;&lt;Օ.Չուբարյանի անվան Արարատի մարզային գրադարան&gt;&gt; ՊՈԱԿ</t>
  </si>
  <si>
    <t>&lt;&lt;Արմավիրի մարզային գրադարան&gt;&gt; ՊՈԱԿ</t>
  </si>
  <si>
    <t>&lt;&lt;Վ.Պետրոսյանի անվան Գեղարքունիքի մարզային գրադարան&gt;&gt; ՊՈԱԿ</t>
  </si>
  <si>
    <t>&lt;&lt;Կոտայքի մարզային գրադարան&gt;&gt; ՊՈԱԿ</t>
  </si>
  <si>
    <t>&lt;&lt;Շիրակի մարզային գրադարան&gt;&gt; ՊՈԱԿ</t>
  </si>
  <si>
    <t>&lt;&lt;Սյունիքի մարզային գրադարան&gt;&gt; ՊՈԱԿ</t>
  </si>
  <si>
    <t>&lt;&lt;Տավուշի մարզային գրադարան&gt;&gt; ՊՈԱԿ</t>
  </si>
  <si>
    <t>&lt;&lt;Լոռու մարզային գրադարան&gt;&gt; ՊՈԱԿ</t>
  </si>
  <si>
    <t xml:space="preserve">&lt;&lt;Հայաստանի Հանրապետության 2015 թվականի պետական բյուջեի մասին&gt;&gt; ՀՀ օրենքի N1 հավելվածի 08 բաժնի 02 խմբի 02 դասի &lt;&lt;Թանգարանային ծառայություններ և ցուցահանդեսներ&gt;&gt; ծրագրով նախատեսված հատկացումների բաշխման վերաբերյալ ըստ առանձին իրավաբանական անձ հանդիսացող սուբյեկտների                                                                        </t>
  </si>
  <si>
    <t xml:space="preserve">&lt;&lt;Հայաստանի Հանրապետության 2015 թվականի պետական բյուջեի մասին&gt;&gt; ՀՀ օրենքի N1 հավելվածի 08 բաժնի 02 խմբի 03 դասի &lt;&lt;Համայնքային մշակույթի և ազատ ժամանցի կազմակերպում&gt;&gt; ծրագրով նախատեսված հատկացումների բաշխման վերաբերյալ ըստ առանձին իրավաբանական անձ հանդիսացող սուբյեկտների </t>
  </si>
  <si>
    <t>&lt;&lt;Հայաստանի Հանրապետության 2015 թվականի պետական բյուջեի մասին&gt;&gt; ՀՀ օրենքի N1 հավելվածի 08 բաժնի 02 խմբի 04 դասի ծրագրերի գծով  նախատեսված հատկացումների բաշխման վերաբերյալ`  ըստ առանձին իրավաբանական անձ հանդիսացող սուբյեկտների</t>
  </si>
  <si>
    <t>ՀՀ տարածքային կառավարման և արտակարգ իրավիճակների  նախարարություն</t>
  </si>
  <si>
    <t xml:space="preserve"> &lt;&lt;Հայաստանի Հանրապետության 2015 թվականի պետական բյուջեի մասին&gt;&gt; ՀՀ օրենքի N1 հավելվածի 08 բաժնի 02 խմբի 05 դասի ծրագրերի գծով նախատեսված հատկացումների բաշխման վերաբերյալ  ըստ առանձին իրավաբանական անձ հանդիսացող սուբյեկտների</t>
  </si>
  <si>
    <t>&lt;&lt;Հայաստանի պետական երիտասարդական նվագախումբ&gt;&gt;ՊՈԱԿ</t>
  </si>
  <si>
    <t>Աջակցություն օտարեկրյա պետություններում հայալեզու թատերական ներկայացումներին</t>
  </si>
  <si>
    <t>&lt;&lt;Հայաստանի թատերական գործիչների միավորում&gt;&gt; ՀԿ</t>
  </si>
  <si>
    <t>&lt;&lt;Հայաստանի պարարվեստի &lt;&lt;Բարեկամություն&gt;&gt;  պետական համույթ&gt;&gt; ՊՈԱԿ</t>
  </si>
  <si>
    <t xml:space="preserve">&lt;&lt;Հայաստանի Հանրապետության 2015 թվականի պետական բյուջեի մասին&gt;&gt; Հայաստանի Հանրապետության օրենքի N1 հավելվածի 08 բաժնի 02 խմբի 05 դասի &lt;&lt;Մշակութային միջոցառումների իրականացում&gt;&gt; ծրագրով Հայաստանի Հանրապետության մարզերին նախատեսված հատկացումների բաշխման վերաբերյալ  ըստ առանձին միջոցառումների </t>
  </si>
  <si>
    <t>Հայոց ազգային բանակի 23-րդ տարեդարձին նվիրված միջոցառում</t>
  </si>
  <si>
    <t>Հայոց ցեղասպանության 100-րդ տարելիցին նվիրված միջոցառումներ</t>
  </si>
  <si>
    <t>&lt;&lt;Վայոց Ձորի մարզային գրադարան&gt;&gt; ՊՈԱԿ</t>
  </si>
  <si>
    <t>&lt;&lt;Նորամուծության և ձեռներեցության ազգային կենտրոն&gt;&gt; ՊՈԱԿ</t>
  </si>
  <si>
    <t>&lt;&lt;ՀՀ ԳԱԱ հիմնարար գիտական գրադարան&gt;&gt; ՊՈԱԿ</t>
  </si>
  <si>
    <t>&lt;&lt;Հայաստանի ազգային գրապալատ&gt;&gt;  ՊՈԱԿ</t>
  </si>
  <si>
    <t>&lt;&lt;Հայաստանի ասորական կազմակերպությունների  &lt;&lt;Խայադթա&gt;&gt; ֆեդերացիա&gt;&gt; իրավաբանական անձանց միություն</t>
  </si>
  <si>
    <t>&lt;&lt;Ասիրիսկիե նովոստի&gt;&gt; (ռուսերեն, ասորերեն)</t>
  </si>
  <si>
    <t>&lt;&lt;Գրական թերթ&gt;&gt;խմբագրություն&gt;&gt;ՍՊԸ</t>
  </si>
  <si>
    <t>&lt;&lt;Գրական թերթ&gt;&gt;</t>
  </si>
  <si>
    <t>&lt;&lt;Սատիրիկոն&gt;&gt; ՍՊԸ</t>
  </si>
  <si>
    <t>&lt;&lt;Մշակութային ժառանգություն&gt;&gt; հանդեսի խմբագրություն&gt;&gt; ՍՊԸ</t>
  </si>
  <si>
    <t>&lt;&lt;Գրեթերթ&gt;&gt;</t>
  </si>
  <si>
    <t>&lt;&lt;Գրաշխարհ&gt;&gt;</t>
  </si>
  <si>
    <t>&lt;&lt;Լիտերա&gt;&gt; ՍՊԸ</t>
  </si>
  <si>
    <t>&lt;&lt;Լիտերատուրնայա Արմենիա&gt;&gt;  (ռուսերեն)</t>
  </si>
  <si>
    <t>&lt;&lt;Արտասահմանյան գրականություն&gt;&gt; խմբագրություն&gt;&gt;ՍՊԸ</t>
  </si>
  <si>
    <t>&lt;&lt;Արտասահմանյան գրականություն&gt;&gt;</t>
  </si>
  <si>
    <t>&lt;&lt;Գարուն&gt;&gt;</t>
  </si>
  <si>
    <t>&lt;&lt;Նորք հանդես&gt;&gt; ՍՊԸ</t>
  </si>
  <si>
    <t>&lt;&lt;Նորք&gt;&gt;</t>
  </si>
  <si>
    <t>&lt;&lt;Մշակույթ&gt;&gt; համահայկական հիմնադրամ</t>
  </si>
  <si>
    <t>&lt;&lt;Նոր-Դար&gt;&gt;</t>
  </si>
  <si>
    <t>&lt;&lt;Դրամատուրգիա&gt;&gt; ՍՊԸ</t>
  </si>
  <si>
    <t>&lt;&lt;Դրամատուրգիա&gt;&gt;</t>
  </si>
  <si>
    <t>&lt;&lt;Գրական էտալոն&gt;&gt; ՍՊԸ</t>
  </si>
  <si>
    <t>&lt;&lt;Նարցիս&gt;&gt;</t>
  </si>
  <si>
    <t>&lt;&lt;Ցոլքեր&gt;&gt; ՍՊԸ</t>
  </si>
  <si>
    <t>&lt;&lt;Ցոլքեր&gt;&gt;</t>
  </si>
  <si>
    <t>&lt;&lt;Գրականություն և գրատպություն&gt;&gt; (&lt;&lt;Գրական թերթի&gt;&gt; գրական հավելված)</t>
  </si>
  <si>
    <t xml:space="preserve">&lt;&lt;Ազգ&gt;&gt; օրաթերթ&gt;&gt; ՍՊԸ </t>
  </si>
  <si>
    <t>&lt;&lt;Ազգ&gt;&gt; օրաթերթ&gt;&gt; (մշակութային հավելված)</t>
  </si>
  <si>
    <t>&lt;&lt;Շախմատային հանդես&gt;&gt; ՍՊԸ</t>
  </si>
  <si>
    <t>&lt;&lt;Շախմատային Հայաստան&gt;&gt;</t>
  </si>
  <si>
    <t>&lt;&lt;Մարզաշխարհ&gt;&gt;</t>
  </si>
  <si>
    <t>&lt;&lt;Ավանգարդ-Տաթև&gt;&gt; ՍՊԸ</t>
  </si>
  <si>
    <t>&lt;&lt;Ավանգարդ&gt;&gt;</t>
  </si>
  <si>
    <t>&lt;&lt;Հայաստան&gt;&gt;</t>
  </si>
  <si>
    <t>&lt;&lt;Ձայն համշենական&gt;&gt;</t>
  </si>
  <si>
    <t>&lt;&lt;Ամինչո&gt;&gt; ՍՊԸ</t>
  </si>
  <si>
    <t>&lt;&lt;Նոր օր&gt;&gt;</t>
  </si>
  <si>
    <t>&lt;&lt;Ոզնի&gt;&gt;</t>
  </si>
  <si>
    <t>&lt;&lt;Լոռի աշխարհ&gt;&gt; ՍՊԸ</t>
  </si>
  <si>
    <t xml:space="preserve">&lt;&lt;Թումանյանական աշխարհ&gt;&gt;(թերթ)    </t>
  </si>
  <si>
    <t>&lt;&lt;Լոռու մարզ&gt;&gt; թերթի խմբագրություն&gt;&gt; ՓԲԸ</t>
  </si>
  <si>
    <t xml:space="preserve">&lt;&lt;Լոռու մարզ&gt;&gt; (թերթ)  </t>
  </si>
  <si>
    <t>&lt;&lt;Մաշտոց&gt;&gt; կրթամշակութային կենտրոն&gt;&gt; ՀԿ</t>
  </si>
  <si>
    <t xml:space="preserve">&lt;&lt;Մաշտոց&gt;&gt; (ամսագիր) </t>
  </si>
  <si>
    <t>&lt;&lt;Թռիչք&gt;&gt; կրթամշակութային և խորհրդատվական&gt;&gt; ՀԿ</t>
  </si>
  <si>
    <t xml:space="preserve">&lt;&lt;Երկունք&gt;&gt;(թերթ)  </t>
  </si>
  <si>
    <t xml:space="preserve">&lt;&lt;Շողարձակ&gt;&gt; ՍՊԸ </t>
  </si>
  <si>
    <t xml:space="preserve">&lt;&lt;Տեսանկյուն&gt;&gt; (թերթ)  </t>
  </si>
  <si>
    <t>&lt;&lt;Արարատ աշխարհ&gt;&gt; ՓԲԸ</t>
  </si>
  <si>
    <t xml:space="preserve">                                                                     այդ թվում`</t>
  </si>
  <si>
    <t xml:space="preserve">                                                                    այդ թվում`</t>
  </si>
  <si>
    <t xml:space="preserve">           այդ թվում`</t>
  </si>
  <si>
    <t>Տպագիր</t>
  </si>
  <si>
    <t xml:space="preserve">              այդ թվում`</t>
  </si>
  <si>
    <t xml:space="preserve">                                                             Արդի հայ արձակ</t>
  </si>
  <si>
    <t xml:space="preserve">&lt;&lt;Արարատ&gt;&gt;(թերթ)  </t>
  </si>
  <si>
    <t>&lt;&lt;Արտաշատ&gt;&gt; շաբաթաթերթ&gt;&gt; ՓԲԸ</t>
  </si>
  <si>
    <t xml:space="preserve">&lt;&lt;Արտաշատ&gt;&gt; (թերթ)  </t>
  </si>
  <si>
    <t>&lt;&lt;Սևան&gt;&gt; թերթի խմբագրություն&gt;&gt; ՓԲԸ</t>
  </si>
  <si>
    <t xml:space="preserve">&lt;&lt;Սևան&gt;&gt; (թերթ)  </t>
  </si>
  <si>
    <t>&lt;&lt;Գեղարքունիք&gt;&gt; թերթի խմբագրություն&gt;&gt;ՓԲԸ</t>
  </si>
  <si>
    <t xml:space="preserve">&lt;&lt;Գեղամա աշխարհ&gt;&gt; (թերթ)                        </t>
  </si>
  <si>
    <t>&lt;&lt;Դարբինյանների վերնատուն&gt;&gt; մշակութային կենտրոն&gt;&gt; ՍՊԸ</t>
  </si>
  <si>
    <t>ՀՀ Լոռու մարզ</t>
  </si>
  <si>
    <t>&lt;&lt;Ափ&gt;&gt; (ամսագիր)</t>
  </si>
  <si>
    <t>&lt;&lt;Հարութ և Հրանտ&gt;&gt; ՍՊԸ</t>
  </si>
  <si>
    <t xml:space="preserve">&lt;&lt;Դարձ&gt;&gt; (թերթ)  </t>
  </si>
  <si>
    <t>&lt;&lt;Թալինի աշխարհ&gt;&gt; շաբաթաթերթ&gt;&gt; ՓԲԸ</t>
  </si>
  <si>
    <t xml:space="preserve">&lt;&lt;Թալինի աշխարհ&gt;&gt;  (թերթ)                      </t>
  </si>
  <si>
    <t xml:space="preserve">&lt;&lt;Արագած աշխարհ&gt;&gt; ՍՊԸ </t>
  </si>
  <si>
    <t xml:space="preserve">&lt;&lt;Արագած աշխարհ&gt;&gt; (թերթ)                           </t>
  </si>
  <si>
    <t>&lt;&lt;Կանթեղ&gt;&gt; շաբաթաթերթ&gt;&gt; ՓԲԸ</t>
  </si>
  <si>
    <t>&lt;&lt;Արմեն-Վանանդ&gt;&gt;ՍՊԸ</t>
  </si>
  <si>
    <t xml:space="preserve">&lt;&lt;Տուֆաշխարհի առօրյա&gt;&gt; (թերթ)               </t>
  </si>
  <si>
    <t xml:space="preserve">&lt;&lt;Եղեգան փող&gt;&gt; (թերթ)   </t>
  </si>
  <si>
    <t>&lt;&lt;Վարդխաղ&gt;&gt;ՍՊԸ</t>
  </si>
  <si>
    <t xml:space="preserve">&lt;&lt;Շիրակ&gt;&gt; (թերթ)  </t>
  </si>
  <si>
    <t>&lt;&lt;Ծաղկած կարոտ&gt;&gt; ՍՊԸ</t>
  </si>
  <si>
    <t xml:space="preserve">&lt;&lt;Հայրենականչ&gt;&gt; (թերթ)                           </t>
  </si>
  <si>
    <t>&lt;&lt;Սյունյաց աշխարհ&gt;&gt; ՍՊԸ</t>
  </si>
  <si>
    <t xml:space="preserve">&lt;&lt;Սյունյաց երկիր&gt;&gt; (թերթ)                                </t>
  </si>
  <si>
    <t>&lt;&lt;Հաջողության թալիսման&gt;&gt; ՍՊԸ</t>
  </si>
  <si>
    <t xml:space="preserve">&lt;&lt;Զանգեզուր&gt;&gt; (թերթ)  </t>
  </si>
  <si>
    <t>&lt;&lt;Որոտան անկախ թերթ&gt;&gt; ՍՊԸ</t>
  </si>
  <si>
    <t xml:space="preserve">&lt;&lt;Որոտան&gt;&gt; (թերթ)  </t>
  </si>
  <si>
    <t>&lt;&lt;Սիսիանի լրատու&gt;&gt; ՍՊԸ</t>
  </si>
  <si>
    <t xml:space="preserve">&lt;&lt;Սիսիանի ձայն&gt;&gt; (թերթ)                          </t>
  </si>
  <si>
    <t>&lt;&lt;ԳՈՒՄ&gt;&gt; ՍՊԸ</t>
  </si>
  <si>
    <t xml:space="preserve">&lt;&lt;Կամք+&gt;&gt; (թերթ)  </t>
  </si>
  <si>
    <t>Աջակցություն հայկական պատմամշակութային հուշարձանների վավերագրմանը</t>
  </si>
  <si>
    <t>&lt;&lt;Կոտայք-Լրատու&gt;&gt; ՍՊԸ</t>
  </si>
  <si>
    <t xml:space="preserve">&lt;&lt;Կոտայք&gt;&gt; (թերթ)  </t>
  </si>
  <si>
    <t>&lt;&lt;Վայոց ձոր&gt;&gt;տեղեկատվական կենտրոն ՍՊԸ</t>
  </si>
  <si>
    <t xml:space="preserve">&lt;&lt;Վարդաձոր&gt;&gt; (թերթ)  </t>
  </si>
  <si>
    <t xml:space="preserve">Ուսուցչի օրվան նվիրված միջոցառում </t>
  </si>
  <si>
    <t>Աղյուսակ N21-8</t>
  </si>
  <si>
    <t xml:space="preserve">&lt;&lt;Աղբյուր&gt;&gt; մանկապատանեկան ամսագիր&gt;&gt; ՍՊԸ                                                                                                      </t>
  </si>
  <si>
    <t xml:space="preserve">&lt;&lt;Ծիծեռնակ&gt;&gt; ՍՊԸ                                                                                                </t>
  </si>
  <si>
    <t xml:space="preserve">&lt;&lt;Լուսապսակ&gt;&gt;  խմբագրություն  ՍՊԸ                                                                                             </t>
  </si>
  <si>
    <t xml:space="preserve">&lt;&lt;Ոսկե խատուտիկ&gt;&gt; ՍՊԸ                                                                                                                                       </t>
  </si>
  <si>
    <t>&lt;&lt;Երևանի Հովհ.Թումանյանի անվան պետական տիկնիկային թատրոն&gt;&gt; ՊՈԱԿ</t>
  </si>
  <si>
    <t>Ուսուցչի տոն</t>
  </si>
  <si>
    <t>&lt;&lt;Լոռի-Արցախ&gt;&gt; մշակութային օր</t>
  </si>
  <si>
    <t>&lt;&lt;Ռոբերտ Սահակյանցի անվան անիմացիոն արվեստանոց&gt;&gt; ՀԿ                                     / մուլտիպլիկացիոն կինոնկարների արտադրություն /</t>
  </si>
  <si>
    <t>&lt;&lt;Ուկրաինա&gt;&gt;Հայաստանի ուկրաինացիների ֆեդերացիա&gt;&gt; ՀԿ</t>
  </si>
  <si>
    <t>&lt;&lt;Իվերիա&gt;&gt; վրացական բարեգործական համայնք&gt;&gt; ՀԿ</t>
  </si>
  <si>
    <t>&lt;&lt;Լեհերի համագործակցության &lt;&lt;Պոլոնիա&gt;&gt; բարեգործական&gt;&gt; ՀԿ</t>
  </si>
  <si>
    <t>&lt;&lt;Պոկա մի ժիվի&gt;&gt; (ռուսերեն, լեհերեն)</t>
  </si>
  <si>
    <t xml:space="preserve">&lt;&lt;Երևան քաղաքի &lt;&lt;Իլիոս&gt;&gt; հույների համայնք  ՀԿ </t>
  </si>
  <si>
    <t>&lt;&lt;Իլիոս&gt;&gt; (ռուսերեն, հայերեն,հունարեն)</t>
  </si>
  <si>
    <t>&lt;&lt;Գարուն&gt;&gt;ամսագիր&gt;&gt; ՍՊԸ</t>
  </si>
  <si>
    <t>&lt;&lt;Ղասաբյանների ընտանիք&gt;&gt;ՍՊԸ</t>
  </si>
  <si>
    <t xml:space="preserve">&lt;&lt;Մանանա&gt;&gt;հրատարակչություն&gt;&gt; ՍՊԸ                                                                                                                    </t>
  </si>
  <si>
    <t>&lt;&lt;Աղբյուր&gt;&gt; (ամսագիր)</t>
  </si>
  <si>
    <t>&lt;&lt;Ծիծեռնակ&gt;&gt; (ամսագիր)</t>
  </si>
  <si>
    <t xml:space="preserve">&lt;&lt;Լուսապսակ&gt;&gt; (ամսագիր) </t>
  </si>
  <si>
    <t>&lt;&lt;Խատուտիկ&gt;&gt; (հանդես)</t>
  </si>
  <si>
    <t xml:space="preserve">&lt;&lt;Մանկանց երկիր&gt;&gt; (մանկապատանեկան ալմանախ) </t>
  </si>
  <si>
    <t>&lt;&lt;Կանչ&gt;&gt; (մանկապատանեկան թերթ)</t>
  </si>
  <si>
    <t>&lt;&lt;Փերի&gt;&gt; (մանկապատանեկան թերթ)</t>
  </si>
  <si>
    <t>&lt;&lt;Նովոյե վրեմյա&gt;&gt;օրաթերթի խմբագրություն ՍՊԸ</t>
  </si>
  <si>
    <t>&lt;&lt;Արվեստանոց&gt;&gt; (Под звездами), (&lt;&lt;Գոլոս Արմենիի&gt;&gt; թերթի մշակութային հավելված)</t>
  </si>
  <si>
    <t>Ազգային ակադեմիական խմբերգային համերգներ</t>
  </si>
  <si>
    <t>&lt;&lt;Հայաստանի պետական ազգային ակադեմիական երգչախումբ&gt;&gt; ՊՈԱԿ</t>
  </si>
  <si>
    <t xml:space="preserve">Վենետիկի &lt;&lt;Հայ-համաեվրոպական մշակույթի երկխոսության միջազգային կենտրոն&gt;&gt; </t>
  </si>
  <si>
    <t>&lt;&lt;Խորեոգրաֆիայի պետական թատրոն&gt;&gt;ՊՈԱԿ</t>
  </si>
  <si>
    <t>Պատանի դաշնակահարների մարզային փառատոն</t>
  </si>
  <si>
    <t>&lt;&lt;Մշակութային տարվա ամփոփում&gt;&gt; միջոցառում</t>
  </si>
  <si>
    <t>&lt;&lt;Շիրակ-Ջավախք&gt;&gt;  մշակութային օր</t>
  </si>
  <si>
    <t>Բանաստեղծությունների ժողովածու</t>
  </si>
  <si>
    <t xml:space="preserve">&lt;&lt;Կանչ&gt;&gt; մանկապատանեկան թերթի խմբագրություն&gt;&gt; ՍՊԸ                                                                                      </t>
  </si>
  <si>
    <t xml:space="preserve">&lt;&lt;Ծիրանի փող&gt;&gt; ՍՊԸ                                                                                                                                      </t>
  </si>
  <si>
    <t>&lt;&lt;Անտարես&gt;&gt; ՍՊԸ</t>
  </si>
  <si>
    <t>&lt;&lt;ՀԳՄ հրատարակչություն&gt;&gt; ՍՊԸ</t>
  </si>
  <si>
    <t>&lt;&lt;ՀԳՄ hրատարակչություն&gt;&gt;ՍՊԸ</t>
  </si>
  <si>
    <t>&lt;&lt;Արմինե Քոչարյան&gt;&gt; ԱՁ</t>
  </si>
  <si>
    <t>&lt;&lt;Երիտասարդ գրողների մատենաշար&gt;&gt;</t>
  </si>
  <si>
    <t>&lt;&lt;Ուրիշ լռություն&gt;&gt;</t>
  </si>
  <si>
    <t>&lt;&lt;Հիսուս կատուն&gt;&gt;</t>
  </si>
  <si>
    <t>&lt;&lt;Հեռացող եզերք&gt;&gt;</t>
  </si>
  <si>
    <t>«Ժամը չորսը&gt;&gt;</t>
  </si>
  <si>
    <t>&lt;&lt;Պատմվածքներ&gt;&gt;</t>
  </si>
  <si>
    <t>&lt;&lt;Փակուղուց այն կողմ&gt;&gt;</t>
  </si>
  <si>
    <t>&lt;&lt;Գրական հայրենիք&gt;&gt; ՓԲԸ</t>
  </si>
  <si>
    <r>
      <t xml:space="preserve">&lt;&lt;Որբերի ընտանիքը&gt;&gt; </t>
    </r>
    <r>
      <rPr>
        <i/>
        <sz val="9.5"/>
        <rFont val="GHEA Grapalat"/>
        <family val="3"/>
      </rPr>
      <t>(պիեսներ)</t>
    </r>
  </si>
  <si>
    <r>
      <t xml:space="preserve">&lt;&lt;Արթուն է քնած առյուծը&gt;&gt; </t>
    </r>
    <r>
      <rPr>
        <i/>
        <sz val="9.5"/>
        <rFont val="GHEA Grapalat"/>
        <family val="3"/>
      </rPr>
      <t>(գիրք 2-րդ)</t>
    </r>
  </si>
  <si>
    <t>&lt;&lt;Գրական հայրենիք&gt;&gt;ՓԲԸ</t>
  </si>
  <si>
    <t>&lt;&lt;Ագռավները Նոյից առաջ&gt;&gt;</t>
  </si>
  <si>
    <t>&lt;&lt;Ծիծեռնակ&gt;&gt; ՍՊԸ</t>
  </si>
  <si>
    <t>&lt;&lt;Էդիթ Պրինտ&gt;&gt; ՍՊԸ</t>
  </si>
  <si>
    <t>&lt;&lt;Ամենակարգին մարդիկ և ագռավները&gt;&gt;</t>
  </si>
  <si>
    <t>&lt;&lt;Նաիրի&gt;&gt; ՓԲԸ</t>
  </si>
  <si>
    <r>
      <t xml:space="preserve">&lt;&lt;Սերը Մոսկվայում&gt;&gt; </t>
    </r>
    <r>
      <rPr>
        <i/>
        <sz val="9.5"/>
        <rFont val="GHEA Grapalat"/>
        <family val="3"/>
      </rPr>
      <t>(վեպ)</t>
    </r>
  </si>
  <si>
    <t>Ռուբեն Մարուխյան</t>
  </si>
  <si>
    <t>&lt;&lt;Ընտրանի&gt;&gt;</t>
  </si>
  <si>
    <t>&lt;&lt;Էդիտ Պրինտ&gt;&gt; ՍՊԸ</t>
  </si>
  <si>
    <t>Նանե</t>
  </si>
  <si>
    <t>&lt;&lt;Ջրհոսի դարաշրջանի դավադրություններ&gt;&gt;</t>
  </si>
  <si>
    <t>Երվանդ Պետրոսյան</t>
  </si>
  <si>
    <t>&lt;&lt;Ինքս իմ ետևից&gt;&gt;</t>
  </si>
  <si>
    <t>Հրաչյա Սարիբեկյան</t>
  </si>
  <si>
    <t xml:space="preserve">Փիթեր Սուրյան </t>
  </si>
  <si>
    <r>
      <t xml:space="preserve">&lt;&lt;Սպասումի մեկ դար&gt;&gt; </t>
    </r>
    <r>
      <rPr>
        <i/>
        <sz val="9.5"/>
        <rFont val="GHEA Grapalat"/>
        <family val="3"/>
      </rPr>
      <t>(թարգմանություն անգլերենից)</t>
    </r>
  </si>
  <si>
    <t>&lt;&lt;Գրաբեր&gt;&gt; ՍՊԸ</t>
  </si>
  <si>
    <t>Վարդան Վանատուր</t>
  </si>
  <si>
    <t>&lt;&lt;Ապուշների ուղևորությունը&gt;&gt;</t>
  </si>
  <si>
    <t>&lt;&lt;Ձմեռաշունչ մանկություն&gt;&gt;</t>
  </si>
  <si>
    <t>Արտակ Վարդանյան</t>
  </si>
  <si>
    <t>&lt;&lt;Հմայիլը&gt;&gt;</t>
  </si>
  <si>
    <t>Հովիկ Վարդումյան</t>
  </si>
  <si>
    <r>
      <t xml:space="preserve">&lt;&lt;Ուխտյալները&gt;&gt; </t>
    </r>
    <r>
      <rPr>
        <i/>
        <sz val="9.5"/>
        <rFont val="GHEA Grapalat"/>
        <family val="3"/>
      </rPr>
      <t>(Ուրֆայի հերոսամարտը)</t>
    </r>
  </si>
  <si>
    <t>Արա Հուսիկ</t>
  </si>
  <si>
    <t>Տիգրան Գամաղելյան</t>
  </si>
  <si>
    <t>Գագիկ Դավթյան</t>
  </si>
  <si>
    <t>Գևորգ Խաչատուր</t>
  </si>
  <si>
    <t>&lt;&lt;Վարք Բաբիկի&gt;&gt;</t>
  </si>
  <si>
    <t>Անդրանիկ Կարապետյան</t>
  </si>
  <si>
    <t>&lt;&lt;Այստեղ` Երկրից հեռու&gt;&gt;(բանաստեղծությունների ժողովածու)</t>
  </si>
  <si>
    <t>Անատոլի Հովհաննիսյան</t>
  </si>
  <si>
    <t>Անուշ Վարդանյան</t>
  </si>
  <si>
    <t>&lt;&lt;Հարյուր տարի առանց քեզ&gt;&gt;(բանաստեղծությունների ժողովածու)</t>
  </si>
  <si>
    <t>Թադևոս Տոնոյան</t>
  </si>
  <si>
    <t>&lt;&lt;Սահմանումներ Հայաստանի համար&gt;&gt;(բանաստեղծությունների ժողովածու)</t>
  </si>
  <si>
    <t>&lt;&lt;Աղբյուր&gt;&gt; մանկապատանեկան ամսագիր&gt;&gt; ՍՊԸ</t>
  </si>
  <si>
    <t>Քրիս Բոհջալյան</t>
  </si>
  <si>
    <t>Մուշեղ Գալշոյան</t>
  </si>
  <si>
    <t>Վարուժան Ոսկանյան</t>
  </si>
  <si>
    <t>«Գրքի և հրատարակչական գործի կենտրոն» ՊՈԱԿ</t>
  </si>
  <si>
    <t>&lt;&lt;Ավազե ամրոցի աղջիկները&gt;&gt;(լատվիերեն թարգմանություն)</t>
  </si>
  <si>
    <r>
      <t>&lt;&lt;Մարութա սարի ամպերը&gt;&gt;</t>
    </r>
    <r>
      <rPr>
        <i/>
        <sz val="9.5"/>
        <rFont val="GHEA Grapalat"/>
        <family val="3"/>
      </rPr>
      <t>(անգլերեն թարգմանություն)</t>
    </r>
  </si>
  <si>
    <r>
      <t xml:space="preserve">&lt;&lt;Մենք և մեկ 100 տարի&gt;&gt; </t>
    </r>
    <r>
      <rPr>
        <i/>
        <sz val="9.5"/>
        <rFont val="GHEA Grapalat"/>
        <family val="3"/>
      </rPr>
      <t>(ալբոմ)</t>
    </r>
  </si>
  <si>
    <t>&lt;&lt;Առեդիտ&gt;&gt; ՍՊԸ</t>
  </si>
  <si>
    <r>
      <t xml:space="preserve">&lt;&lt;Շշուկների մատյանը&gt;&gt; </t>
    </r>
    <r>
      <rPr>
        <i/>
        <sz val="9.5"/>
        <rFont val="GHEA Grapalat"/>
        <family val="3"/>
      </rPr>
      <t>(պարսկերեն թարգմանություն)</t>
    </r>
  </si>
  <si>
    <t>Վահան Մինախորյան</t>
  </si>
  <si>
    <t>&lt;&lt;1915 թվականը. արհավիրքի օրեր&gt;&gt;(ռուսերեն թարգմանություն)</t>
  </si>
  <si>
    <t>Արզուման Այվազյան</t>
  </si>
  <si>
    <t>Ռուզան Ասատրյան</t>
  </si>
  <si>
    <r>
      <t xml:space="preserve">Աշոտ Գաբրիելյան </t>
    </r>
    <r>
      <rPr>
        <i/>
        <sz val="9.5"/>
        <rFont val="GHEA Grapalat"/>
        <family val="3"/>
      </rPr>
      <t>(կազմող)</t>
    </r>
  </si>
  <si>
    <t>Նունե Գրիգորյան</t>
  </si>
  <si>
    <t>&lt;&lt;Հեքիաթի արքայադուստրը&gt;&gt;</t>
  </si>
  <si>
    <t>&lt;&lt;Լևոն Մարգարյան&gt;&gt; ԱՁ</t>
  </si>
  <si>
    <t>&lt;&lt;Անին և Կոկոս փղիկը&gt;&gt;</t>
  </si>
  <si>
    <t>&lt;&lt;ֆրանսիական հեքիաթներ&gt;&gt;</t>
  </si>
  <si>
    <t>&lt;&lt;Փիսիկն ու արևի շողիկը&gt;&gt;</t>
  </si>
  <si>
    <t>Էլին Պելին</t>
  </si>
  <si>
    <t>Լիլիթ</t>
  </si>
  <si>
    <t>&lt;&lt;Հեքիաթներ&gt;&gt;</t>
  </si>
  <si>
    <t>Ստեփան Լիսիցյան</t>
  </si>
  <si>
    <t>Ալես Կառլուկևիչ</t>
  </si>
  <si>
    <t>&lt;&lt;Ծաղկաքաղ&gt;&gt;</t>
  </si>
  <si>
    <t>&lt;&lt;Ամարաս&gt;&gt; ՍՊԸ</t>
  </si>
  <si>
    <t>Սարգիս Կարեյան</t>
  </si>
  <si>
    <t>&lt;&lt;Սկյուռիկը գրում է շարադրություն&gt;&gt;</t>
  </si>
  <si>
    <t>&lt;&lt;Հանելուկներ&gt;&gt;</t>
  </si>
  <si>
    <t>Սամվել Կոսյան</t>
  </si>
  <si>
    <t>&lt;&lt;Ամենաուրախ քառսունոտնուկը&gt;&gt;</t>
  </si>
  <si>
    <t>Հռիփսիմե</t>
  </si>
  <si>
    <t>&lt;&lt;Ուրախությունը, տխրությունը և հույսը&gt;&gt;</t>
  </si>
  <si>
    <t>&lt;&lt;Լուսապսակ&gt;&gt;խմբագրություն&gt;&gt; ՍՊԸ</t>
  </si>
  <si>
    <t>Սաթենիկ Ղազարյան</t>
  </si>
  <si>
    <t>&lt;&lt;Գիշերային երգիչը&gt;&gt;</t>
  </si>
  <si>
    <t>Մեգ Ռոսոֆ</t>
  </si>
  <si>
    <t>&lt;&lt;Ինչպես եմ ապրում հիմա&gt;&gt;(թարգմանություն անգլերենից)</t>
  </si>
  <si>
    <t>&lt;&lt;Վերնատուն մեդիա&gt;&gt;ՍՊԸ</t>
  </si>
  <si>
    <t>Գևորգ Սարգսյան</t>
  </si>
  <si>
    <t>&lt;&lt;Հրեշտակ ընկեր Նունիկը&gt;&gt;</t>
  </si>
  <si>
    <t>Աբգար Ափինյան</t>
  </si>
  <si>
    <t>&lt;&lt;Գրիգոր Զոհրաբ. hեղափոխական մտավորականը&gt;&gt;</t>
  </si>
  <si>
    <t>&lt;&lt;Մշակույթ&gt;&gt;համահայկական հիմնադրամ</t>
  </si>
  <si>
    <t>Ֆելիքս Մելոյան</t>
  </si>
  <si>
    <t>&lt;&lt;Ընթացք&gt;&gt;(գիրք 2-րդ)</t>
  </si>
  <si>
    <t xml:space="preserve">                Էլեկտրոնային</t>
  </si>
  <si>
    <t>Արքմենիկ Նիկողոսյան</t>
  </si>
  <si>
    <t>&lt;&lt;Խոսքի տարածություն&gt;&gt;</t>
  </si>
  <si>
    <t>Ժենյա Քալանթարյան</t>
  </si>
  <si>
    <t>&lt;&lt;Դիտանկյուն&gt;&gt;</t>
  </si>
  <si>
    <t>Հոբելյանական էլեկտրոնային հրատարակումներ նվիրված Հայոց ցեղասպանության 100-րդ տարելիցին (խտասկավառակներ)</t>
  </si>
  <si>
    <t>Պերճ Զեյթունյան</t>
  </si>
  <si>
    <t>&lt;&lt;Ոտքի, դատարանն է գալիս&gt;&gt;(ռադիոբեմականացում)</t>
  </si>
  <si>
    <t>Գրիգոր Զոհրապ</t>
  </si>
  <si>
    <t>&lt;&lt;Նովելներ&gt;&gt;</t>
  </si>
  <si>
    <t>&lt;&lt;Այրվող այգեստաններ&gt;&gt; (ռադիոբեմականացում)</t>
  </si>
  <si>
    <t>Գուրգեն Մահարի</t>
  </si>
  <si>
    <t>Դանիել Վարուժան</t>
  </si>
  <si>
    <t>&lt;&lt;Հացին երգը&gt;&gt;,(բանաստեղծություններ)</t>
  </si>
  <si>
    <t>Անրի Վերնոյ</t>
  </si>
  <si>
    <t>&lt;&lt;Մայրիկ&gt;&gt;(հատվածներ վեպից)</t>
  </si>
  <si>
    <t xml:space="preserve">Սիամանթո </t>
  </si>
  <si>
    <t>&lt;&lt;Մուսա լեռան 40 օրը&gt;&gt;(ռադիոբեմականացում)</t>
  </si>
  <si>
    <t>&lt;&lt;Բանաստեղծություններ&gt;&gt;</t>
  </si>
  <si>
    <t>Ռուբեն Սևակ</t>
  </si>
  <si>
    <r>
      <t xml:space="preserve">Հեղինակային խումբ </t>
    </r>
    <r>
      <rPr>
        <i/>
        <sz val="9.5"/>
        <rFont val="GHEA Grapalat"/>
        <family val="3"/>
      </rPr>
      <t>(Արեգ Ազատյան, Արամ Մամիկոնյան, Լուսինե Եղյան)</t>
    </r>
  </si>
  <si>
    <t>&lt;&lt;Սիրո աշխարհ&gt;&gt;</t>
  </si>
  <si>
    <t>&lt;&lt;Կայարան&gt;&gt; գրական հանդես 2015թ.&gt;&gt;</t>
  </si>
  <si>
    <t xml:space="preserve">                                  Արդի հայ պոեզիա                                           </t>
  </si>
  <si>
    <t>&lt;&lt;Խոյակներ ինձանից&gt;&gt;(բանաստեղծությունների ժողովածու)</t>
  </si>
  <si>
    <r>
      <t>&lt;&lt;Յան Բիբյան&gt;&gt; (</t>
    </r>
    <r>
      <rPr>
        <i/>
        <sz val="9.5"/>
        <rFont val="GHEA Grapalat"/>
        <family val="3"/>
      </rPr>
      <t>թարգմանություն բուլղարերենից)</t>
    </r>
  </si>
  <si>
    <t>&lt;&lt;Գրիգոր Նարեկացին և Նարեկյան դպրոցը&gt;&gt; (հատոր գ)</t>
  </si>
  <si>
    <t>Ֆրանց Վերֆել</t>
  </si>
  <si>
    <t>Մարզային գրականություն</t>
  </si>
  <si>
    <t>&lt;&lt;Էս է կյանքը&gt;&gt;</t>
  </si>
  <si>
    <t>Ժաննա Աբրահամյան (Արմավիրի մարզ)</t>
  </si>
  <si>
    <t>Սամվել Բեգլարյան(Տավուշի մարզ)</t>
  </si>
  <si>
    <t>&lt;&lt;Արջաորսի այբուբենը&gt;&gt;</t>
  </si>
  <si>
    <t>Հեղինակային խումբ (Շիրակի մարզ)</t>
  </si>
  <si>
    <t>&lt;&lt;Գրական Գյումրի&gt;&gt;</t>
  </si>
  <si>
    <t>&lt;&lt;Դպիր գրատուն&gt;&gt; ՍՊԸ</t>
  </si>
  <si>
    <t>Արա Նազարեթյան (Լոռու մարզ)</t>
  </si>
  <si>
    <t>&lt;&lt;Հայկական պատմություններ դուդուկի համար&gt;&gt;</t>
  </si>
  <si>
    <t>Սամվել Մարգարյան (Շիրակի մարզ)</t>
  </si>
  <si>
    <t>&lt;&lt;Հայաստանի Հանրապետության գիտությունների ազգային ակադեմիա&gt;&gt; ՊՈԱԿ</t>
  </si>
  <si>
    <t>&lt;&lt;Տնտեսական բարեփոխումների վերլուծական տեղեկատվական կենտրոն&gt;&gt; ՊՈԱԿ</t>
  </si>
  <si>
    <t>&lt;&lt;Գրքի և հրատարակչական գործի կենտրոն&gt;&gt; ՊՈԱԿ</t>
  </si>
  <si>
    <t>&lt;&lt;Արմենպրես&gt;&gt;  ՓԲԸ</t>
  </si>
  <si>
    <t xml:space="preserve"> Հրատարակությունների գրանցման, հաշվառման և մատենագիտական ծառայություններ</t>
  </si>
  <si>
    <t>Փաստացի ծավալը  (տպագրական մամուլ)</t>
  </si>
  <si>
    <t>Փաստացի պաքանակը (օրինակ)</t>
  </si>
  <si>
    <t>Փաստացի տպագրվող մեկ օրինակի գինը  (դրամ)</t>
  </si>
  <si>
    <t xml:space="preserve">Փաստացի </t>
  </si>
  <si>
    <t>Տպաքանակը  (օրինակ)</t>
  </si>
  <si>
    <t>Գումարը</t>
  </si>
  <si>
    <t>Սփյուռքահայ գրականություն</t>
  </si>
  <si>
    <t>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</si>
  <si>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 xml:space="preserve">ՀՀ սպորտի և երիտասարդության հարցերի նախարարություն </t>
  </si>
  <si>
    <t>Մանկապատանեկան սպորտի մասսայականացման միջոցառումների իրականացում</t>
  </si>
  <si>
    <t>Հաշմանդամային սպորտին առնչվող ծառայություններ</t>
  </si>
  <si>
    <t>Նավամոդելային սպորտի զարգացում</t>
  </si>
  <si>
    <t xml:space="preserve">Ուսանողական մարզական միջոցառումներ </t>
  </si>
  <si>
    <t>ՀՀ արտաքին գործերի նախարարություն</t>
  </si>
  <si>
    <t>Աջակցություն հայ մշակույթի միջազգային կենտրոններին</t>
  </si>
  <si>
    <t>Աջակցություն Հայաստանում ինտելեկտուալ խաղերի զարգացմանը</t>
  </si>
  <si>
    <t>Աղյուսակ N21-14</t>
  </si>
  <si>
    <t>Աղյուսակ N21-15</t>
  </si>
  <si>
    <t>Ազգային փոքրամասնությունների լեզվով լույս տեսնող մամուլ</t>
  </si>
  <si>
    <t>Թերթեր</t>
  </si>
  <si>
    <t>Ամսագրեր</t>
  </si>
  <si>
    <t>Մարզային մամուլ</t>
  </si>
  <si>
    <t>ՀՀ Տավուշի մարզ</t>
  </si>
  <si>
    <t>ՀՀ Արարատի մարզ</t>
  </si>
  <si>
    <t>ՀՀ Գեղարքունիքի մարզ</t>
  </si>
  <si>
    <t>ՀՀ Արագածոտնի մարզ</t>
  </si>
  <si>
    <t xml:space="preserve">ՀՀ Շիրակի մարզ </t>
  </si>
  <si>
    <t>ՀՀ Արմավիրի մարզ</t>
  </si>
  <si>
    <t>ՀՀ Սյունիքի մարզ</t>
  </si>
  <si>
    <t>ՀՀ Կոտայքի մարզ</t>
  </si>
  <si>
    <t>ՀՀ Վայոց ձորի մարզ</t>
  </si>
  <si>
    <t>Աղյուսակ N21-3</t>
  </si>
  <si>
    <t>Կոտայքի մարզպետարան</t>
  </si>
  <si>
    <t>Աղյուսակ N21-4</t>
  </si>
  <si>
    <t>Աղյուսակ N21-5</t>
  </si>
  <si>
    <t>ՀՀ մշակույթի նախարարություն</t>
  </si>
  <si>
    <t>Ծախսային ծրագիրը կատարող ՀՀ պետական կառավարման մարմինների և մշակութային միջոցառումների անվանումները</t>
  </si>
  <si>
    <t>Սյունիքի մշակութային օրեր ԼՂՀ-ում</t>
  </si>
  <si>
    <t>այդ թվում`</t>
  </si>
  <si>
    <r>
      <t>«Բնական գիտություն» (</t>
    </r>
    <r>
      <rPr>
        <i/>
        <sz val="10"/>
        <rFont val="GHEA Grapalat"/>
        <family val="3"/>
      </rPr>
      <t>էլեկտրոնային ամսագիր)</t>
    </r>
  </si>
  <si>
    <r>
      <t>«Մաթեմատիկա» (</t>
    </r>
    <r>
      <rPr>
        <i/>
        <sz val="10"/>
        <rFont val="GHEA Grapalat"/>
        <family val="3"/>
      </rPr>
      <t>էլեկտրոնային ամսագիր)</t>
    </r>
  </si>
  <si>
    <r>
      <t>«Ֆիզիկա» (</t>
    </r>
    <r>
      <rPr>
        <i/>
        <sz val="10"/>
        <rFont val="GHEA Grapalat"/>
        <family val="3"/>
      </rPr>
      <t>էլեկտրոնային ամսագիր)</t>
    </r>
  </si>
  <si>
    <t>Աղյուսակ N21-12</t>
  </si>
  <si>
    <t>Աղյուսակ N21-6</t>
  </si>
  <si>
    <t>&lt;&lt;Ագարակ&gt;&gt;  պատմամշակութային արգելոց&gt;&gt; ՊՈԱԿ</t>
  </si>
  <si>
    <t>&lt;&lt;Ա.Թամանյանի անվան թանգարան-ինստիտուտ&gt;&gt;ՊՈԱԿ</t>
  </si>
  <si>
    <t>Մենագրություններ</t>
  </si>
  <si>
    <t>Ծախսային ծրագիրը կատարող ՀՀ պետական կառավարման մարմինների և պետական աջակցություն ստացող իրավաբանական անձ հանդիսացող սուբյեկտների անվանումները</t>
  </si>
  <si>
    <t>այդ թվում</t>
  </si>
  <si>
    <t>ՀՀ էկոնոմիկայի նախարարություն</t>
  </si>
  <si>
    <t>ՀՀ կրթության և գիտության նախարարության գիտության պետական կոմիտե</t>
  </si>
  <si>
    <t>ՀՀ առողջապահության նախարարություն</t>
  </si>
  <si>
    <t>Աղյուսակ N21-1</t>
  </si>
  <si>
    <t>Աղյուսակ N21-2</t>
  </si>
  <si>
    <t>Աղյուսակ N21-13</t>
  </si>
  <si>
    <t xml:space="preserve"> Մամուլի անվանումները</t>
  </si>
  <si>
    <t>ՀՀ կրթության և գիտության նախարարություն</t>
  </si>
  <si>
    <t>Հուշարձանների տեխնիկական վիճակի մոնիտորինգ</t>
  </si>
  <si>
    <t xml:space="preserve"> Պատմամշակութային ժառանգության գիտահետազոտական աշխատանքներ</t>
  </si>
  <si>
    <t>&lt;&lt;Հայկական ճարտարապետությունն ուսումնասիրող կազմակերպություն&gt;&gt; ՀԿ</t>
  </si>
  <si>
    <t xml:space="preserve"> ՀՀ կառավարության աշխատակազմ </t>
  </si>
  <si>
    <t>Մշակույթի զարգացման բարեգործական հիմնադրամ</t>
  </si>
  <si>
    <t>&lt;&lt;Թ.Ալթունյանի անվան երգի-պարի պետական համույթ&gt;&gt;ՊՈԱԿ</t>
  </si>
  <si>
    <t>Գիտահանրամատչելի գրականություն</t>
  </si>
  <si>
    <t>Գեղարվեստական գրականություն</t>
  </si>
  <si>
    <t>Մանկական գրականություն</t>
  </si>
  <si>
    <t>Երիտասարդ գրողների ստեղծագործություններ</t>
  </si>
  <si>
    <r>
      <t xml:space="preserve">Հեղինակային խումբ </t>
    </r>
    <r>
      <rPr>
        <i/>
        <sz val="9.5"/>
        <rFont val="GHEA Grapalat"/>
        <family val="3"/>
      </rPr>
      <t>(Արմինե Սարգսյան, Լուսինե Աղաջանյան, Մանուշակ Քոչարյան,Արթուր Միկոյան)</t>
    </r>
  </si>
  <si>
    <t xml:space="preserve">Հեղինակային խումբ (Դիանա
Գրիգորյան, Արմինե Պետրոսյան, Անի Հովհաննիսյան, Տաթև Ոսկանյան)
</t>
  </si>
  <si>
    <t>&lt;&lt;Առաջին գիրք&gt;&gt;</t>
  </si>
  <si>
    <t>Նշան Աբասյան</t>
  </si>
  <si>
    <t>Գրիգ (Գրիգոր Շաշիկյան)</t>
  </si>
  <si>
    <t>Լևան Ադյան</t>
  </si>
  <si>
    <t>Զավեն Բեկյան</t>
  </si>
  <si>
    <t>Անահիտ Բոստանջյան</t>
  </si>
  <si>
    <t>Հովհաննես Զատիկյան</t>
  </si>
  <si>
    <t>Սամվել Խալաթյան</t>
  </si>
  <si>
    <t>Գուրգեն Խանջյան</t>
  </si>
  <si>
    <t>Ռաֆայել Համբարյան</t>
  </si>
  <si>
    <t>Սուսաննա Հարությունյան</t>
  </si>
  <si>
    <t>Ալիս Հովհաննիսյան</t>
  </si>
  <si>
    <t>Վահրամ Մարտիրոսյան</t>
  </si>
  <si>
    <t>Ծախսային ծրագիրը կատարող ՀՀ պետական կառավարման մարմինների, պետական աջակցություն ստացող իրավաբանական անձ հանդիսացող սուբյեկտների և հրատարակումների անվանումները</t>
  </si>
  <si>
    <t>Ծավալը  (տպագրական մամուլ)</t>
  </si>
  <si>
    <t>Տպագրվող մեկ օրինակի գինը  (դրամ)</t>
  </si>
  <si>
    <t xml:space="preserve">                         հազար դրամ</t>
  </si>
  <si>
    <t>Աղյուսակ N21-7</t>
  </si>
  <si>
    <t>Հայերենից այլ լեզուներ</t>
  </si>
  <si>
    <t>Այլ լեզուներից հայերեն</t>
  </si>
  <si>
    <t xml:space="preserve">ՀՀ ֆինանսների նախարարություն </t>
  </si>
  <si>
    <t xml:space="preserve">  ՀՀ մշակույթի նախարարություն</t>
  </si>
  <si>
    <t>Աղյուսակ N21-11</t>
  </si>
  <si>
    <t>Մայրության և գեղեցկության տոն</t>
  </si>
  <si>
    <t>ՀՀ անկախության օրվան նվիրված միջոցառում</t>
  </si>
  <si>
    <t>Տավուշի մարզպետարան</t>
  </si>
  <si>
    <t>Կանանց տոն</t>
  </si>
  <si>
    <t>Հաղթանակի և խաղաղության տոն</t>
  </si>
  <si>
    <t>Հանրապետության տոն</t>
  </si>
  <si>
    <t>Երեխաների իրավունքների պաշտպանության օր</t>
  </si>
  <si>
    <t>Գիտելիքի, գրի և դպրության օր</t>
  </si>
  <si>
    <t>Տարեմուտի տոնահանդես</t>
  </si>
  <si>
    <t>Արմավիրի մարզպետարան</t>
  </si>
  <si>
    <t>Սարդարապատի հերոսամարտի և Հայոց պետականության վերականգնման օրվան նվիրված միջոցառում</t>
  </si>
  <si>
    <t>Արագածոտնի մարզպետարան</t>
  </si>
  <si>
    <t>Կանանց միջազգային օրվան և մայրության տոնին նվիրված միջոցառում</t>
  </si>
  <si>
    <t>Հայրենական մեծ պատերազմի և Շուշիի ազատագրմանը նվիրված միջոցառումներ</t>
  </si>
  <si>
    <t>Գիտելիքի օրվան նվիրված միջոցառում</t>
  </si>
  <si>
    <t>Սուրբ ծնունդի և ամանորի տոնական միջոցառում</t>
  </si>
  <si>
    <t>Գեղանկարչության, քանդակագործության, դեկորատիվ կիրառական արվեստի մարզային ցուցահանդես</t>
  </si>
  <si>
    <t>&lt;&lt;Հայաստանի ազգային կինոկենտրոն&gt;&gt; ՊՈԱԿ                                       / խաղարկային կինոնկարների արտադրություն /</t>
  </si>
  <si>
    <t>&lt;&lt;Փաստավավերագրական ֆիլմերի &lt;&lt;Հայկ&gt;&gt; կինոստուդիա&gt;&gt; ՊՈԱԿ/ վավերագրական կինոնկարների արտադրություն /</t>
  </si>
  <si>
    <t xml:space="preserve">&lt;&lt;Հայաստանի ազգային կինոկենտրոն&gt;&gt; ՊՈԱԿ    </t>
  </si>
  <si>
    <t>&lt;&lt;Հայաստանի ազգային կինոկենտրոն&gt;&gt; ՊՈԱԿ                                      / մուլտիպլիկացիոն կինոնկարների արտադրություն /</t>
  </si>
  <si>
    <t>&lt;&lt;Հայաստանի ազգային կինոկենտրոն&gt;&gt; ՊՈԱԿ                                        /կինո-ֆոտո-ֆոնո հավաքածուի պահպանում/</t>
  </si>
  <si>
    <t xml:space="preserve">&lt;&lt;Փաստավավերագրական ֆիլմերի &lt;&lt;Հայկ&gt;&gt; կինոստուդիա&gt;&gt; ՊՈԱԿ    </t>
  </si>
  <si>
    <t xml:space="preserve">                                 հազար դրամ</t>
  </si>
  <si>
    <t xml:space="preserve"> Ազգային կինոծրագրերի իրականացում </t>
  </si>
  <si>
    <t xml:space="preserve"> Կինո-ֆոտո-ֆոնո հավաքածուի պահպանման ծառայություններ</t>
  </si>
  <si>
    <t xml:space="preserve"> Փաստավավերագրական կինոծրագրերի իրականացում</t>
  </si>
  <si>
    <t>&lt;&lt;Պատմամշակութային ժառանգության գիտահետազոտական կենտրոն&gt;&gt; ՊՈԱԿ</t>
  </si>
  <si>
    <t>&lt;&lt;Հուշարձանների վերականգնման կենտրոն&gt;&gt; ՓԲԸ</t>
  </si>
  <si>
    <t>Սեն Հովհաննիսյան</t>
  </si>
  <si>
    <t>Հայրենական մեծ պատերազմում հաղթանակի 70-ամյակին նվիրված գրականություն</t>
  </si>
  <si>
    <t xml:space="preserve"> Հայոց ցեղասպանության 100-ամյակին նվիրված գրականություն</t>
  </si>
  <si>
    <t>Միքայել Ամիրխանյան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</si>
  <si>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</si>
  <si>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&lt;&lt;Հայաստանի Հանրապետության 2015 թվականի պետական բյուջեի  մասին&gt;&gt;  ՀՀ օրենքի N 1 հավելվածի 08 բաժնի 02 խմբի  07 դասի ծրագրերի գծով  նախատեսված հատկացումների բաշխման վերաբերյալ  ըստ առանձին իրավաբանական անձ հանդիսացող սուբյեկտների</t>
  </si>
  <si>
    <t>&lt;&lt;Հայաստանի Հանրապետության 2015 թվականի պետական բյուջեի մասին&gt;&gt; ՀՀ օրենքի N 1 հավելվածի 08 բաժնի 03 խմբի 02 դասի ծրագրերի գծով նախատեսված  հատկացումների բաշխման վերաբերյալ ըստ առանձին իրավաբանական անձ հանդիսացող սուբյեկտների</t>
  </si>
  <si>
    <t>&lt;&lt;ԲԻԶՆԵՍ ԶԵԹ-ՓԻԱՐ&gt;&gt;ԳՈՎԱԶԴԱՅԻՆ ՀՐԱՏԱՐԱԿՉՈՒԹՅՈՒՆ&gt;&gt; ՍՊԸ</t>
  </si>
  <si>
    <t>&lt;&lt;Արգումենտի  Նեդելի վ Արմենիի&gt;&gt; (ռուսերեն)</t>
  </si>
  <si>
    <t xml:space="preserve">  Թղթային մամուլ</t>
  </si>
  <si>
    <t xml:space="preserve"> Թերթեր</t>
  </si>
  <si>
    <t>&lt;&lt;Ոզնի&gt;&gt;երգիծաթերթ&gt;&gt; ՍՊԸ</t>
  </si>
  <si>
    <t>&lt;&lt;Համշեն&gt;&gt;հայրենակցական բարեգործական&gt;&gt; ՀԿ</t>
  </si>
  <si>
    <t>&lt;&lt;Իրավունք&gt;</t>
  </si>
  <si>
    <t xml:space="preserve"> Ամսագրեր</t>
  </si>
  <si>
    <t>&lt;&lt;ՏԻՎ&gt;&gt; ՍՊԸ</t>
  </si>
  <si>
    <t xml:space="preserve"> Էլեկտրոնային մամուլ</t>
  </si>
  <si>
    <t xml:space="preserve">&lt;&lt;Մշակութային հասարակություն&gt;&gt; ՀԿ </t>
  </si>
  <si>
    <t>cultural.am</t>
  </si>
  <si>
    <t xml:space="preserve">&lt;&lt;Հրատարակիչների ազգային ասոցիացիա&gt;&gt; ՀԿ </t>
  </si>
  <si>
    <t xml:space="preserve">&lt;&lt;Հայաստանի գրքերը տպագրության մեջ և վաճառքում&gt;&gt; </t>
  </si>
  <si>
    <t>&lt;&lt;Դավիթի վահան&gt;&gt; (ռուսերեն, եբրայերեն)</t>
  </si>
  <si>
    <t>&lt;&lt;Ափուջանյան և որդիներ&gt;&gt; ՍՊԸ</t>
  </si>
  <si>
    <t>&lt;&lt;Լուսարձակ&gt;&gt; (անկախ շաբաթաթերթ)</t>
  </si>
  <si>
    <t xml:space="preserve">&lt;&lt;Կանթեղ&gt;&gt; (թերթ)                        </t>
  </si>
  <si>
    <t xml:space="preserve">&lt;&lt;Ոգու կանչ&gt;&gt; (թերթ) </t>
  </si>
  <si>
    <t>&lt;&lt;Հայաստանի Հանրապետության 2015 թվականի պետական բյուջեի  մասին&gt;&gt;  ՀՀ օրենքի N 1 հավելվածի 08 բաժնի 03 խմբի 02 դասի &lt;&lt;Աջակցություն գրականության հրատարակմանը&gt;&gt; ծրագրի գծով նախատեսված հատկացումների բաշխման վերաբերյալ  ըստ առանձին իրավաբանական անձ հանդիսացող սուբյեկտների</t>
  </si>
  <si>
    <t xml:space="preserve"> &lt;&lt;Հայաստանի Հանրապետության 2015 թվականի պետական բյուջեի մասին&gt;&gt; ՀՀ օրենքի N1 հավելվածի 08 բաժնի 02 խմբի 01 դասի ծրագրերի գծով նախատեսված հատկացումների բաշխման վերաբերյալ ըստ առանձին իրավաբանական անձ հանդիսացող սուբյեկտների</t>
  </si>
  <si>
    <t>Համաստեղ</t>
  </si>
  <si>
    <t>Հրաչյա Թամրազյան</t>
  </si>
  <si>
    <t>&lt;&lt;Պատմաբանասիրական հանդես&gt;&gt; (ամսագիր)</t>
  </si>
  <si>
    <t>&lt;&lt;Լրաբեր&gt;&gt; (հասարակական գիտությունների ամսագիր)</t>
  </si>
  <si>
    <t>&lt;&lt;Հայաստանի քիմիական հանդես&gt;&gt; (ամսագիր)</t>
  </si>
  <si>
    <t>&lt;&lt;Հայաստանի բժշկագիտություն&gt;&gt;(ամսագիր)</t>
  </si>
  <si>
    <t>&lt;&lt;Ֆիզիկա&gt;&gt; (ՀՀ ԳԱԱ տեղեկագիր)</t>
  </si>
  <si>
    <t>&lt;&lt;Զեկույցներ&gt;&gt;  (ՀՀ ԳԱԱ տեղեկագիր)</t>
  </si>
  <si>
    <t>&lt;&lt;Հայաստանի կենսաբանական հանդես&gt;&gt;(ամսագիր)</t>
  </si>
  <si>
    <t>&lt;&lt;Աստղաֆիզիկա&gt;&gt; (ամսագիր)</t>
  </si>
  <si>
    <t>&lt;&lt;Մաթեմատիկա&gt;&gt; (ՀՀ ԳԱԱ տեղեկագիր)</t>
  </si>
  <si>
    <t>&lt;&lt;Մեխանիկա&gt;&gt; (ՀՀ ԳԱԱ տեղեկագիր)</t>
  </si>
  <si>
    <t>&lt;&lt;Տեխնիկական գիտությունների սերիա&gt;&gt;  (ՀՀ ԳԱԱ տեղեկագիր)</t>
  </si>
  <si>
    <t>&lt;&lt;Գիտություններ երկրի մասին&gt;&gt; (ՀՀ ԳԱԱ տեղեկագիր)</t>
  </si>
  <si>
    <t>&lt;&lt;Նեյրոքիմիա&gt;&gt; (ամսագիր)</t>
  </si>
  <si>
    <t>&lt;&lt;Գիտության աշխարհում&gt;&gt; (ամսագիր)</t>
  </si>
  <si>
    <t>&lt;&lt;Էկոնոմիկա&gt;&gt; հանդես&gt;&gt; ՓԲԸ</t>
  </si>
  <si>
    <t xml:space="preserve">** Հաշվի են առնված հաշվետու ժամանակաշրջանում օրենսդրության համաձայն  կատարված փոփոխությունները:       </t>
  </si>
  <si>
    <t>&lt;&lt;Հանրապետական գիտաբժշկական գրադարան&gt;&gt; ՊՈԱԿ</t>
  </si>
  <si>
    <t>Թատերահամերգային կազմակերպությունների հյուրախաղեր մարզում</t>
  </si>
  <si>
    <t>ՀՀ անկախության տարելիցին նվիրված տոնահանդես</t>
  </si>
  <si>
    <t>Ասմունքի մարզային փառատոն</t>
  </si>
  <si>
    <t>&lt;&lt;Կոմիտասը և եղեռնը&gt;&gt; խորագրով երգչախմբային փառատոն</t>
  </si>
  <si>
    <t>&lt;&lt;Կոմիտասյան օրեր&gt;&gt;նվիրված Հայոց ցեղասպանության 100-րդ տարեցին</t>
  </si>
  <si>
    <t>Մշակույթի վաստակավոր գործիչ Ֆ.Բալոյանի ծննդյան 65-ամյակին նվիրված հուշ երեկո</t>
  </si>
  <si>
    <t xml:space="preserve"> &lt;&lt;Հայաստանի Հանրապետության 2015 թվականի պետական բյուջեի մասին&gt;&gt; ՀՀ օրենքի N1 հավելվածի 08 բաժնի 02 խմբի 06 դասի ծրագրերի գծով նախատեսված հատկացումների բաշխման վերաբերյալ  ըստ առանձին իրավաբանական անձ հանդիսացող սուբյեկտների</t>
  </si>
  <si>
    <t>&lt;&lt;Փաստավավերագրական ֆիլմերի &lt;&lt;Հայկ&gt;&gt; կինոստուդիա&gt;&gt;ՊՈԱԿ /վավերագրական կինոնկարների թվայնացում/</t>
  </si>
  <si>
    <t>Ծախսային ծրագիրը կատարող ՀՀ պետական կառավարման մարմինների, պետական աջակցություն ստացող իրավաբանական անձ հանդիսացող սուբյեկտների և մամուլի անվանումները</t>
  </si>
  <si>
    <t xml:space="preserve">ՀՀ մշակույթի նախարարություն </t>
  </si>
  <si>
    <t>Հավելված N1</t>
  </si>
  <si>
    <t>Աղյուսակ N21-9</t>
  </si>
  <si>
    <t>ՀՀ պաշտպանության նախարարություն</t>
  </si>
  <si>
    <t>ՀՀ քաղաքաշինության նախարարություն</t>
  </si>
  <si>
    <t>ՀՀ բնապահպանության նախարարություն</t>
  </si>
  <si>
    <t>Արարատի մարզպետարան</t>
  </si>
  <si>
    <t>Գեղարքունիքի մարզպետարան</t>
  </si>
  <si>
    <t>Լոռու մարզպետարան</t>
  </si>
  <si>
    <t>Շիրակի մարզպետարան</t>
  </si>
  <si>
    <t>Սյունիքի մարզպետարան</t>
  </si>
  <si>
    <t>Վայոց Ձորի մարզպետարան</t>
  </si>
  <si>
    <t>ԸՆԴԱՄԵՆԸ</t>
  </si>
  <si>
    <t>Մայիսյան հաղթանակներին նվիրված տոնակատարություններ</t>
  </si>
  <si>
    <t>Թատերական ներկայացումներ</t>
  </si>
  <si>
    <t>Օպերային և բալետային արվեստի ներկայացումներ</t>
  </si>
  <si>
    <t>Ազգային ակադեմիական թատերարվեստի ներկայացումներ</t>
  </si>
  <si>
    <t xml:space="preserve">Երաժշտարվեստի և պարարվեստի համերգներ </t>
  </si>
  <si>
    <t xml:space="preserve"> Արխիվային ծառայություններ </t>
  </si>
  <si>
    <t>Գրադարանային ծառայություններ</t>
  </si>
  <si>
    <t>Կինոնկարների արտադրություն</t>
  </si>
  <si>
    <t>Պետական մամուլի հրատարակում</t>
  </si>
  <si>
    <t>Մանկական, մանկապատանեկան թերթերի և ամսագրերի հրատարակում</t>
  </si>
  <si>
    <t>&lt;&lt;Ստեփանավանի մշակույթի և ժամանցի կենտրոն&gt;&gt; ՊՈԱԿ</t>
  </si>
  <si>
    <t>&lt;&lt;Կոտայքի մարզային մշակույթի կենտրոն&gt;&gt; ՊՈԱԿ</t>
  </si>
  <si>
    <t>&lt;&lt;Կապանի մշակույթի կենտրոն&gt;&gt; ՊՈԱԿ</t>
  </si>
  <si>
    <t xml:space="preserve">&lt;&lt;Եղեգնաձորի մշակույթի տուն&gt;&gt; ՊՈԱԿ </t>
  </si>
  <si>
    <t xml:space="preserve">                          հազար դրամ</t>
  </si>
  <si>
    <t>&lt;&lt;Հայաստանի Հանրապետության 2015 թվականի պետական բյուջեի  մասին&gt;&gt;  ՀՀ օրենքի N 1 հավելվածի 08 բաժնի 01 խմբի  01 դասի ծրագրերի գծով  նախատեսված հատկացումների բաշխման վերաբերյալ  ըստ առանձին իրավաբանական անձ հանդիսացող սուբյեկտների</t>
  </si>
  <si>
    <t>&lt;&lt; Լողի հայկական դաշնություն&gt;&gt; ՀԿ</t>
  </si>
  <si>
    <t xml:space="preserve">&lt;&lt;Ջրագնդակի հայկական դաշնություն&gt;&gt; ՀԿ </t>
  </si>
  <si>
    <t>&lt;&lt;Հայաստանի Հանրապետության եռամարտի հայկական ֆեդերացիա&gt;&gt; ՀԿ</t>
  </si>
  <si>
    <t xml:space="preserve">Եվրոպայի երիտասարդության օլիմպիական փառատոններին մասնակցության ապահովում </t>
  </si>
  <si>
    <t xml:space="preserve">2016 թվականի Ռիո դե Ժանեյրոյի 31-րդ Օլիմպիական խաղերին Հայաստանի մարզական պատվիրակության նախապատրաստման և մասնակցության ապահովում </t>
  </si>
  <si>
    <t>&lt;&lt;Հայաստանի ազգային օլիմպիական կոմիտե&gt;&gt;իրավաբանական անձանց միություն</t>
  </si>
  <si>
    <t>&lt;&lt;Հայաստանի աթլետիկայի ֆեդերացիա&gt;&gt;ՀԿ</t>
  </si>
  <si>
    <t>Երևանում կայանալիք միջազգային մարաթոնյան վազքի անցկացման ապահովում</t>
  </si>
  <si>
    <t>&lt;&lt;Հայաստանի ազգային արխիվ&gt;&gt; ՊՈԱԿ</t>
  </si>
  <si>
    <t>&lt;&lt;Մշակութային արժեքների փորձագիտական կենտրոն&gt;&gt; ՊՈԱԿ</t>
  </si>
  <si>
    <t xml:space="preserve"> Մշակութային արժեքների փորձաքննության ծառայություններ</t>
  </si>
  <si>
    <t>Մշակութային մամուլ</t>
  </si>
  <si>
    <t>Մշակութային ամսագրեր և պարբերականների մշակութային հավելվածներ</t>
  </si>
  <si>
    <t>ՀԳՄ Շիրակի մարզային մասնաճյուղ</t>
  </si>
  <si>
    <t>&lt;&lt;Հայաստանի աթլետիկայի ֆեդերացիա&gt;&gt; ՀԿ</t>
  </si>
  <si>
    <t>&lt;&lt;Հայաստանի Հանրապետության բասկետբոլի ֆեդերացիա&gt;&gt;ՀԿ</t>
  </si>
  <si>
    <t>&lt;&lt;Հայաստանի Հանրապետության բռնցքամարտի ֆեդերացիա&gt;&gt; ՀԿ</t>
  </si>
  <si>
    <t>&lt;&lt;Հայաստանի Հանրապետության գեղասահքի ֆեդերացիա&gt;&gt; ՀԿ</t>
  </si>
  <si>
    <t>&lt;&lt;Հայաստանի դահուկային սպորտի ֆեդերացիա&gt;&gt; ՀԿ</t>
  </si>
  <si>
    <t>&lt;&lt;Հայաստանի ըմբշամարտի ֆեդերացիա&gt;&gt; ՀԿ</t>
  </si>
  <si>
    <t>&lt;&lt;Հայաստանի թաէքվոնդոյի ֆեդերացիա&gt;&gt; ՀԿ</t>
  </si>
  <si>
    <t>&lt;&lt;Հայկական ազգային կանոէի ֆեդերացիա&gt;&gt; ՀԿ</t>
  </si>
  <si>
    <t>&lt;&lt;Հայաստանի կարատեի ֆեդերացիա&gt;&gt; ՀԿ</t>
  </si>
  <si>
    <t>&lt;&lt;Հայաստանի ծանրամարտի ֆեդերացիա&gt;&gt; ՀԿ</t>
  </si>
  <si>
    <t>&lt;&lt;Հայաստանի հանդբոլի ֆեդերացիա&gt;&gt;ՀԿ</t>
  </si>
  <si>
    <t>&lt;&lt;Հայաստանի Հանրապետության հեծանվային սպորտի ֆեդերացիա&gt;&gt; ՀԿ</t>
  </si>
  <si>
    <t>&lt;&lt;Հայաստանի հրաձգության ֆեդերացիա&gt;&gt; ՀԿ</t>
  </si>
  <si>
    <t>&lt;&lt;Հայկական առագաստանավային սպորտի ֆեդերացիա&gt;&gt; ՀԿ</t>
  </si>
  <si>
    <t>&lt;&lt;Հայաստանի ձյուդոյի ֆեդերացիա&gt;&gt; ՀԿ</t>
  </si>
  <si>
    <t>&lt;&lt;Հայաստանի մարմնամարզության ֆեդերացիա&gt;&gt; ՀԿ</t>
  </si>
  <si>
    <t>&lt;&lt;Հայաստանի նետաձգության ազգային ֆեդերացիա&gt;&gt; ՀԿ</t>
  </si>
  <si>
    <t>Հայոց ցեղասպանության 100-րդ տարելիցին նվիրված գրականություն</t>
  </si>
  <si>
    <t>&lt;&lt;Հայաստանի շախմատային ֆեդերացիա&gt;&gt;ՀԿ</t>
  </si>
  <si>
    <t>&lt;&lt;Հայաստանի ջրացատկի ֆեդերացիա&gt;&gt;ՀԿ</t>
  </si>
  <si>
    <t>&lt;&lt;Հայաստանի սամբոյի ֆեդերացիա&gt;&gt;ՀԿ</t>
  </si>
  <si>
    <t>&lt;&lt;Հայաստանի սեղանի թենիսի ֆեդերացիա&gt;&gt; ՀԿ</t>
  </si>
  <si>
    <t>&lt;&lt;Հայկական սուսերամարտի ֆեդերացիա&gt;&gt; ՀԿ</t>
  </si>
  <si>
    <t>&lt;&lt;Հայաստանի վոլեյբոլի ֆեդերացիա&gt;&gt; ՀԿ</t>
  </si>
  <si>
    <t xml:space="preserve">&lt;&lt;Հայաստանի ավանդական ուշուի ֆեդերացիա&gt;&gt; ՀԿ </t>
  </si>
  <si>
    <t xml:space="preserve">&lt;&lt;Խոտի հոկեյի հայկական ֆեդերացիա&gt;&gt; ՀԿ </t>
  </si>
  <si>
    <t>&lt;&lt;Հայաստանի բադմինթոնի ֆեդերացիա&gt;&gt; ՀԿ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</si>
</sst>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3" formatCode="_-* #,##0.00_р_._-;\-* #,##0.00_р_._-;_-* &quot;-&quot;??_р_._-;_-@_-"/>
    <numFmt numFmtId="174" formatCode="#,##0.0"/>
    <numFmt numFmtId="176" formatCode="_-* #,##0.0_р_._-;\-* #,##0.0_р_._-;_-* &quot;-&quot;??_р_._-;_-@_-"/>
    <numFmt numFmtId="177" formatCode="0.0%"/>
    <numFmt numFmtId="179" formatCode="#,##0.0;[Red]#,##0.0"/>
    <numFmt numFmtId="187" formatCode="0.00;[Red]0.00"/>
  </numFmts>
  <fonts count="38" x14ac:knownFonts="1">
    <font>
      <sz val="10"/>
      <name val="Arial Armenian"/>
    </font>
    <font>
      <sz val="10"/>
      <name val="Arial Armenian"/>
    </font>
    <font>
      <sz val="10"/>
      <name val="Arial Armenian"/>
      <family val="2"/>
    </font>
    <font>
      <sz val="10"/>
      <name val="Arial"/>
    </font>
    <font>
      <sz val="10"/>
      <name val="Arial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sz val="10"/>
      <color indexed="8"/>
      <name val="MS Sans Serif"/>
    </font>
    <font>
      <sz val="8"/>
      <name val="Arial Armenian"/>
    </font>
    <font>
      <b/>
      <sz val="10"/>
      <name val="GHEA Grapalat"/>
      <family val="3"/>
    </font>
    <font>
      <sz val="8"/>
      <name val="Arial"/>
      <family val="2"/>
      <charset val="204"/>
    </font>
    <font>
      <sz val="8"/>
      <name val="GHEA Grapalat"/>
      <family val="3"/>
    </font>
    <font>
      <i/>
      <sz val="8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sz val="9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sz val="9.5"/>
      <name val="GHEA Grapalat"/>
      <family val="3"/>
    </font>
    <font>
      <i/>
      <sz val="9.5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7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" fillId="0" borderId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</cellStyleXfs>
  <cellXfs count="377">
    <xf numFmtId="0" fontId="0" fillId="0" borderId="0" xfId="0"/>
    <xf numFmtId="0" fontId="22" fillId="0" borderId="0" xfId="0" applyFont="1" applyFill="1"/>
    <xf numFmtId="0" fontId="22" fillId="0" borderId="0" xfId="0" applyFont="1" applyFill="1" applyAlignment="1">
      <alignment vertical="center"/>
    </xf>
    <xf numFmtId="174" fontId="27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174" fontId="22" fillId="0" borderId="0" xfId="0" applyNumberFormat="1" applyFont="1" applyFill="1" applyAlignment="1">
      <alignment vertical="center"/>
    </xf>
    <xf numFmtId="0" fontId="22" fillId="0" borderId="0" xfId="0" applyFont="1"/>
    <xf numFmtId="0" fontId="22" fillId="0" borderId="0" xfId="46" applyFont="1"/>
    <xf numFmtId="174" fontId="27" fillId="0" borderId="0" xfId="0" applyNumberFormat="1" applyFont="1" applyAlignment="1">
      <alignment horizontal="right"/>
    </xf>
    <xf numFmtId="0" fontId="25" fillId="24" borderId="0" xfId="0" applyFont="1" applyFill="1" applyAlignment="1">
      <alignment horizontal="center" vertical="center" wrapText="1"/>
    </xf>
    <xf numFmtId="0" fontId="22" fillId="0" borderId="0" xfId="46" applyFont="1" applyAlignment="1">
      <alignment vertical="center"/>
    </xf>
    <xf numFmtId="174" fontId="27" fillId="0" borderId="0" xfId="46" applyNumberFormat="1" applyFont="1" applyAlignment="1">
      <alignment horizontal="right" vertical="center"/>
    </xf>
    <xf numFmtId="0" fontId="30" fillId="0" borderId="0" xfId="46" applyFont="1" applyAlignment="1">
      <alignment horizontal="right" vertical="center"/>
    </xf>
    <xf numFmtId="174" fontId="27" fillId="0" borderId="0" xfId="0" applyNumberFormat="1" applyFont="1" applyAlignment="1">
      <alignment horizontal="right" vertical="center"/>
    </xf>
    <xf numFmtId="174" fontId="22" fillId="0" borderId="0" xfId="0" applyNumberFormat="1" applyFont="1"/>
    <xf numFmtId="0" fontId="22" fillId="0" borderId="0" xfId="38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174" fontId="32" fillId="0" borderId="0" xfId="0" applyNumberFormat="1" applyFont="1" applyAlignment="1">
      <alignment vertical="center"/>
    </xf>
    <xf numFmtId="0" fontId="22" fillId="0" borderId="0" xfId="44" applyFont="1" applyAlignment="1">
      <alignment vertical="center"/>
    </xf>
    <xf numFmtId="0" fontId="22" fillId="0" borderId="0" xfId="44" applyFont="1"/>
    <xf numFmtId="0" fontId="22" fillId="0" borderId="0" xfId="38" applyFont="1" applyFill="1"/>
    <xf numFmtId="0" fontId="22" fillId="0" borderId="0" xfId="0" applyFont="1" applyFill="1" applyAlignment="1">
      <alignment horizontal="center" vertical="center"/>
    </xf>
    <xf numFmtId="0" fontId="25" fillId="0" borderId="0" xfId="55" applyNumberFormat="1" applyFont="1" applyFill="1" applyAlignment="1">
      <alignment horizontal="center" vertical="center" wrapText="1"/>
    </xf>
    <xf numFmtId="0" fontId="30" fillId="0" borderId="0" xfId="46" applyFont="1"/>
    <xf numFmtId="0" fontId="25" fillId="0" borderId="10" xfId="46" applyFont="1" applyBorder="1" applyAlignment="1">
      <alignment horizontal="center" vertical="center" wrapText="1"/>
    </xf>
    <xf numFmtId="174" fontId="25" fillId="0" borderId="10" xfId="0" applyNumberFormat="1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174" fontId="28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174" fontId="22" fillId="0" borderId="10" xfId="0" applyNumberFormat="1" applyFont="1" applyFill="1" applyBorder="1" applyAlignment="1">
      <alignment horizontal="left" vertical="center" wrapText="1"/>
    </xf>
    <xf numFmtId="174" fontId="22" fillId="0" borderId="10" xfId="46" applyNumberFormat="1" applyFont="1" applyFill="1" applyBorder="1" applyAlignment="1">
      <alignment horizontal="left" vertical="center" wrapText="1"/>
    </xf>
    <xf numFmtId="174" fontId="25" fillId="0" borderId="10" xfId="0" applyNumberFormat="1" applyFont="1" applyFill="1" applyBorder="1" applyAlignment="1">
      <alignment horizontal="center" vertical="center" wrapText="1"/>
    </xf>
    <xf numFmtId="176" fontId="22" fillId="0" borderId="0" xfId="28" applyNumberFormat="1" applyFont="1" applyFill="1"/>
    <xf numFmtId="174" fontId="2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74" fontId="28" fillId="24" borderId="10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2" fillId="24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 wrapText="1"/>
    </xf>
    <xf numFmtId="174" fontId="30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5" fillId="0" borderId="0" xfId="0" applyNumberFormat="1" applyFont="1" applyFill="1" applyAlignment="1">
      <alignment vertical="center" wrapText="1"/>
    </xf>
    <xf numFmtId="0" fontId="27" fillId="0" borderId="0" xfId="55" applyFont="1" applyAlignment="1">
      <alignment horizontal="right"/>
    </xf>
    <xf numFmtId="0" fontId="22" fillId="0" borderId="0" xfId="55" applyFont="1"/>
    <xf numFmtId="0" fontId="25" fillId="0" borderId="0" xfId="55" applyFont="1" applyBorder="1" applyAlignment="1">
      <alignment horizontal="center" vertical="center" wrapText="1"/>
    </xf>
    <xf numFmtId="0" fontId="25" fillId="0" borderId="10" xfId="55" applyFont="1" applyBorder="1" applyAlignment="1">
      <alignment horizontal="center" vertical="center" wrapText="1"/>
    </xf>
    <xf numFmtId="174" fontId="25" fillId="0" borderId="10" xfId="55" applyNumberFormat="1" applyFont="1" applyBorder="1" applyAlignment="1">
      <alignment horizontal="center" vertical="center" wrapText="1"/>
    </xf>
    <xf numFmtId="0" fontId="25" fillId="24" borderId="10" xfId="55" applyFont="1" applyFill="1" applyBorder="1" applyAlignment="1">
      <alignment horizontal="center" vertical="center" wrapText="1"/>
    </xf>
    <xf numFmtId="174" fontId="29" fillId="0" borderId="10" xfId="55" applyNumberFormat="1" applyFont="1" applyFill="1" applyBorder="1" applyAlignment="1">
      <alignment horizontal="center" vertical="center" wrapText="1"/>
    </xf>
    <xf numFmtId="0" fontId="22" fillId="24" borderId="10" xfId="55" applyFont="1" applyFill="1" applyBorder="1" applyAlignment="1">
      <alignment horizontal="left" vertical="center" wrapText="1"/>
    </xf>
    <xf numFmtId="0" fontId="29" fillId="24" borderId="10" xfId="55" applyFont="1" applyFill="1" applyBorder="1" applyAlignment="1">
      <alignment horizontal="center" vertical="center" wrapText="1"/>
    </xf>
    <xf numFmtId="0" fontId="29" fillId="24" borderId="11" xfId="55" applyFont="1" applyFill="1" applyBorder="1" applyAlignment="1">
      <alignment horizontal="center" vertical="center" wrapText="1"/>
    </xf>
    <xf numFmtId="174" fontId="29" fillId="0" borderId="12" xfId="55" applyNumberFormat="1" applyFont="1" applyFill="1" applyBorder="1" applyAlignment="1">
      <alignment horizontal="center" vertical="center" wrapText="1"/>
    </xf>
    <xf numFmtId="0" fontId="29" fillId="24" borderId="13" xfId="55" applyFont="1" applyFill="1" applyBorder="1" applyAlignment="1">
      <alignment horizontal="center" vertical="center" wrapText="1"/>
    </xf>
    <xf numFmtId="174" fontId="29" fillId="0" borderId="14" xfId="55" applyNumberFormat="1" applyFont="1" applyFill="1" applyBorder="1" applyAlignment="1">
      <alignment horizontal="center" vertical="center" wrapText="1"/>
    </xf>
    <xf numFmtId="0" fontId="25" fillId="0" borderId="0" xfId="55" applyFont="1" applyFill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174" fontId="25" fillId="0" borderId="10" xfId="40" applyNumberFormat="1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0" xfId="0" applyFont="1" applyBorder="1"/>
    <xf numFmtId="0" fontId="25" fillId="0" borderId="10" xfId="38" applyFont="1" applyFill="1" applyBorder="1" applyAlignment="1">
      <alignment horizontal="center" vertical="center" wrapText="1"/>
    </xf>
    <xf numFmtId="176" fontId="22" fillId="0" borderId="0" xfId="28" applyNumberFormat="1" applyFont="1" applyFill="1" applyAlignment="1">
      <alignment vertical="center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173" fontId="22" fillId="0" borderId="10" xfId="28" applyFont="1" applyBorder="1" applyAlignment="1">
      <alignment vertical="center" wrapText="1"/>
    </xf>
    <xf numFmtId="174" fontId="27" fillId="0" borderId="0" xfId="46" applyNumberFormat="1" applyFont="1" applyAlignment="1">
      <alignment horizontal="right"/>
    </xf>
    <xf numFmtId="0" fontId="25" fillId="0" borderId="0" xfId="46" applyFont="1" applyAlignment="1">
      <alignment vertical="center" wrapText="1"/>
    </xf>
    <xf numFmtId="0" fontId="25" fillId="0" borderId="10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5" fillId="0" borderId="10" xfId="46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/>
    </xf>
    <xf numFmtId="0" fontId="25" fillId="0" borderId="0" xfId="47" applyNumberFormat="1" applyFont="1" applyFill="1" applyAlignment="1">
      <alignment horizontal="center" vertical="center" wrapText="1"/>
    </xf>
    <xf numFmtId="0" fontId="29" fillId="0" borderId="10" xfId="46" applyFont="1" applyFill="1" applyBorder="1" applyAlignment="1">
      <alignment horizontal="center" vertical="center" wrapText="1"/>
    </xf>
    <xf numFmtId="0" fontId="22" fillId="0" borderId="10" xfId="46" applyFont="1" applyBorder="1" applyAlignment="1">
      <alignment horizontal="left" vertical="center"/>
    </xf>
    <xf numFmtId="9" fontId="25" fillId="0" borderId="10" xfId="51" applyFont="1" applyFill="1" applyBorder="1" applyAlignment="1">
      <alignment horizontal="center" vertical="center" wrapText="1"/>
    </xf>
    <xf numFmtId="177" fontId="31" fillId="0" borderId="10" xfId="51" applyNumberFormat="1" applyFont="1" applyFill="1" applyBorder="1" applyAlignment="1">
      <alignment horizontal="center" vertical="center"/>
    </xf>
    <xf numFmtId="177" fontId="29" fillId="0" borderId="10" xfId="51" applyNumberFormat="1" applyFont="1" applyFill="1" applyBorder="1" applyAlignment="1">
      <alignment horizontal="center" vertical="center" wrapText="1"/>
    </xf>
    <xf numFmtId="177" fontId="25" fillId="0" borderId="10" xfId="51" applyNumberFormat="1" applyFont="1" applyFill="1" applyBorder="1" applyAlignment="1">
      <alignment horizontal="center" vertical="center" wrapText="1"/>
    </xf>
    <xf numFmtId="173" fontId="22" fillId="0" borderId="0" xfId="0" applyNumberFormat="1" applyFont="1"/>
    <xf numFmtId="173" fontId="27" fillId="0" borderId="0" xfId="0" applyNumberFormat="1" applyFont="1" applyAlignment="1">
      <alignment horizontal="right"/>
    </xf>
    <xf numFmtId="173" fontId="22" fillId="0" borderId="0" xfId="0" applyNumberFormat="1" applyFont="1" applyAlignment="1"/>
    <xf numFmtId="173" fontId="25" fillId="0" borderId="10" xfId="0" applyNumberFormat="1" applyFont="1" applyBorder="1" applyAlignment="1">
      <alignment horizontal="center" vertical="center" wrapText="1"/>
    </xf>
    <xf numFmtId="173" fontId="22" fillId="0" borderId="0" xfId="0" applyNumberFormat="1" applyFont="1" applyFill="1"/>
    <xf numFmtId="173" fontId="22" fillId="0" borderId="10" xfId="28" applyNumberFormat="1" applyFont="1" applyFill="1" applyBorder="1" applyAlignment="1">
      <alignment vertical="center" wrapText="1"/>
    </xf>
    <xf numFmtId="173" fontId="22" fillId="0" borderId="0" xfId="46" applyNumberFormat="1" applyFont="1" applyFill="1" applyAlignment="1">
      <alignment vertical="center"/>
    </xf>
    <xf numFmtId="173" fontId="22" fillId="0" borderId="0" xfId="46" applyNumberFormat="1" applyFont="1" applyFill="1"/>
    <xf numFmtId="173" fontId="25" fillId="0" borderId="10" xfId="0" applyNumberFormat="1" applyFont="1" applyFill="1" applyBorder="1" applyAlignment="1">
      <alignment horizontal="center" vertical="center" wrapText="1"/>
    </xf>
    <xf numFmtId="173" fontId="25" fillId="0" borderId="10" xfId="46" applyNumberFormat="1" applyFont="1" applyFill="1" applyBorder="1" applyAlignment="1">
      <alignment horizontal="center" vertical="center" wrapText="1"/>
    </xf>
    <xf numFmtId="173" fontId="22" fillId="0" borderId="10" xfId="45" applyNumberFormat="1" applyFont="1" applyFill="1" applyBorder="1" applyAlignment="1">
      <alignment horizontal="left" vertical="center" wrapText="1"/>
    </xf>
    <xf numFmtId="173" fontId="22" fillId="0" borderId="10" xfId="28" applyNumberFormat="1" applyFont="1" applyFill="1" applyBorder="1" applyAlignment="1">
      <alignment vertical="top" wrapText="1"/>
    </xf>
    <xf numFmtId="173" fontId="22" fillId="0" borderId="10" xfId="28" applyNumberFormat="1" applyFont="1" applyFill="1" applyBorder="1" applyAlignment="1">
      <alignment horizontal="left" vertical="center" wrapText="1"/>
    </xf>
    <xf numFmtId="10" fontId="27" fillId="0" borderId="0" xfId="51" applyNumberFormat="1" applyFont="1" applyFill="1" applyAlignment="1">
      <alignment horizontal="right" vertical="center"/>
    </xf>
    <xf numFmtId="10" fontId="22" fillId="0" borderId="0" xfId="51" applyNumberFormat="1" applyFont="1" applyFill="1"/>
    <xf numFmtId="4" fontId="22" fillId="0" borderId="0" xfId="48" applyNumberFormat="1" applyFont="1" applyFill="1" applyBorder="1" applyAlignment="1">
      <alignment vertical="center"/>
    </xf>
    <xf numFmtId="4" fontId="27" fillId="0" borderId="0" xfId="0" applyNumberFormat="1" applyFont="1" applyFill="1" applyBorder="1" applyAlignment="1">
      <alignment horizontal="right" vertical="center"/>
    </xf>
    <xf numFmtId="4" fontId="22" fillId="0" borderId="0" xfId="48" applyNumberFormat="1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22" fillId="0" borderId="0" xfId="48" applyNumberFormat="1" applyFont="1" applyFill="1" applyAlignment="1">
      <alignment horizontal="right" vertical="center"/>
    </xf>
    <xf numFmtId="4" fontId="27" fillId="0" borderId="0" xfId="0" applyNumberFormat="1" applyFont="1" applyFill="1" applyBorder="1" applyAlignment="1">
      <alignment horizontal="center"/>
    </xf>
    <xf numFmtId="4" fontId="25" fillId="0" borderId="10" xfId="48" applyNumberFormat="1" applyFont="1" applyFill="1" applyBorder="1" applyAlignment="1">
      <alignment horizontal="center" vertical="center" wrapText="1"/>
    </xf>
    <xf numFmtId="4" fontId="25" fillId="0" borderId="10" xfId="55" applyNumberFormat="1" applyFont="1" applyFill="1" applyBorder="1" applyAlignment="1">
      <alignment horizontal="center" vertical="center" wrapText="1"/>
    </xf>
    <xf numFmtId="4" fontId="25" fillId="0" borderId="0" xfId="48" applyNumberFormat="1" applyFont="1" applyFill="1" applyAlignment="1">
      <alignment vertical="center"/>
    </xf>
    <xf numFmtId="173" fontId="22" fillId="0" borderId="0" xfId="0" applyNumberFormat="1" applyFont="1" applyFill="1" applyAlignment="1">
      <alignment vertical="center"/>
    </xf>
    <xf numFmtId="173" fontId="22" fillId="0" borderId="0" xfId="46" applyNumberFormat="1" applyFont="1"/>
    <xf numFmtId="0" fontId="22" fillId="0" borderId="10" xfId="0" applyFont="1" applyBorder="1" applyAlignment="1">
      <alignment horizontal="left" vertical="center"/>
    </xf>
    <xf numFmtId="43" fontId="22" fillId="0" borderId="0" xfId="0" applyNumberFormat="1" applyFont="1"/>
    <xf numFmtId="0" fontId="27" fillId="0" borderId="0" xfId="0" applyFont="1" applyAlignment="1">
      <alignment horizontal="left" wrapText="1"/>
    </xf>
    <xf numFmtId="173" fontId="22" fillId="0" borderId="0" xfId="28" applyFont="1" applyFill="1"/>
    <xf numFmtId="0" fontId="29" fillId="0" borderId="0" xfId="0" applyFont="1" applyFill="1" applyBorder="1" applyAlignment="1">
      <alignment horizontal="center" vertical="center" wrapText="1"/>
    </xf>
    <xf numFmtId="173" fontId="29" fillId="0" borderId="0" xfId="28" applyNumberFormat="1" applyFont="1" applyFill="1" applyBorder="1" applyAlignment="1">
      <alignment horizontal="center" vertical="center" wrapText="1"/>
    </xf>
    <xf numFmtId="10" fontId="25" fillId="0" borderId="0" xfId="51" applyNumberFormat="1" applyFont="1" applyFill="1" applyBorder="1" applyAlignment="1"/>
    <xf numFmtId="0" fontId="22" fillId="0" borderId="10" xfId="39" applyFont="1" applyFill="1" applyBorder="1" applyAlignment="1">
      <alignment horizontal="left" vertical="center" wrapText="1"/>
    </xf>
    <xf numFmtId="0" fontId="22" fillId="0" borderId="10" xfId="39" applyFont="1" applyFill="1" applyBorder="1" applyAlignment="1">
      <alignment vertical="center" wrapText="1"/>
    </xf>
    <xf numFmtId="0" fontId="22" fillId="0" borderId="10" xfId="43" applyFont="1" applyFill="1" applyBorder="1" applyAlignment="1">
      <alignment horizontal="left" vertical="center" wrapText="1"/>
    </xf>
    <xf numFmtId="0" fontId="22" fillId="0" borderId="10" xfId="43" applyFont="1" applyFill="1" applyBorder="1" applyAlignment="1">
      <alignment vertical="center" wrapText="1"/>
    </xf>
    <xf numFmtId="4" fontId="27" fillId="0" borderId="0" xfId="0" applyNumberFormat="1" applyFont="1" applyFill="1" applyBorder="1" applyAlignment="1"/>
    <xf numFmtId="0" fontId="22" fillId="0" borderId="0" xfId="0" applyFont="1" applyFill="1" applyBorder="1"/>
    <xf numFmtId="0" fontId="27" fillId="0" borderId="0" xfId="0" applyFont="1" applyFill="1" applyAlignment="1">
      <alignment horizontal="left" wrapText="1"/>
    </xf>
    <xf numFmtId="173" fontId="32" fillId="0" borderId="0" xfId="0" applyNumberFormat="1" applyFont="1"/>
    <xf numFmtId="0" fontId="22" fillId="0" borderId="10" xfId="0" applyFont="1" applyFill="1" applyBorder="1"/>
    <xf numFmtId="0" fontId="30" fillId="0" borderId="10" xfId="0" applyFont="1" applyFill="1" applyBorder="1" applyAlignment="1">
      <alignment horizontal="center" vertical="center" wrapText="1"/>
    </xf>
    <xf numFmtId="0" fontId="22" fillId="0" borderId="10" xfId="38" applyFont="1" applyFill="1" applyBorder="1" applyAlignment="1">
      <alignment horizontal="left" vertical="center" wrapText="1"/>
    </xf>
    <xf numFmtId="0" fontId="22" fillId="0" borderId="10" xfId="38" applyFont="1" applyFill="1" applyBorder="1" applyAlignment="1">
      <alignment horizontal="left" vertical="center"/>
    </xf>
    <xf numFmtId="0" fontId="22" fillId="0" borderId="10" xfId="38" applyFont="1" applyFill="1" applyBorder="1" applyAlignment="1">
      <alignment vertical="center"/>
    </xf>
    <xf numFmtId="0" fontId="22" fillId="0" borderId="10" xfId="38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5" fillId="0" borderId="0" xfId="0" applyNumberFormat="1" applyFont="1" applyFill="1" applyAlignment="1">
      <alignment horizontal="center" vertical="center" wrapText="1"/>
    </xf>
    <xf numFmtId="177" fontId="31" fillId="0" borderId="10" xfId="51" applyNumberFormat="1" applyFont="1" applyFill="1" applyBorder="1" applyAlignment="1">
      <alignment vertical="center"/>
    </xf>
    <xf numFmtId="177" fontId="29" fillId="0" borderId="10" xfId="51" applyNumberFormat="1" applyFont="1" applyFill="1" applyBorder="1" applyAlignment="1">
      <alignment vertical="center"/>
    </xf>
    <xf numFmtId="177" fontId="22" fillId="0" borderId="10" xfId="51" applyNumberFormat="1" applyFont="1" applyFill="1" applyBorder="1" applyAlignment="1">
      <alignment vertical="center"/>
    </xf>
    <xf numFmtId="177" fontId="22" fillId="0" borderId="10" xfId="51" applyNumberFormat="1" applyFont="1" applyFill="1" applyBorder="1" applyAlignment="1"/>
    <xf numFmtId="176" fontId="29" fillId="0" borderId="10" xfId="28" applyNumberFormat="1" applyFont="1" applyFill="1" applyBorder="1" applyAlignment="1">
      <alignment vertical="center"/>
    </xf>
    <xf numFmtId="176" fontId="22" fillId="0" borderId="10" xfId="28" applyNumberFormat="1" applyFont="1" applyFill="1" applyBorder="1" applyAlignment="1">
      <alignment vertical="center"/>
    </xf>
    <xf numFmtId="0" fontId="29" fillId="24" borderId="0" xfId="0" applyFont="1" applyFill="1" applyBorder="1" applyAlignment="1">
      <alignment horizontal="center" vertical="center" wrapText="1"/>
    </xf>
    <xf numFmtId="176" fontId="29" fillId="24" borderId="0" xfId="28" applyNumberFormat="1" applyFont="1" applyFill="1" applyBorder="1" applyAlignment="1">
      <alignment horizontal="center" vertical="center" wrapText="1"/>
    </xf>
    <xf numFmtId="176" fontId="22" fillId="24" borderId="0" xfId="28" applyNumberFormat="1" applyFont="1" applyFill="1"/>
    <xf numFmtId="0" fontId="22" fillId="24" borderId="0" xfId="0" applyFont="1" applyFill="1"/>
    <xf numFmtId="176" fontId="22" fillId="0" borderId="0" xfId="0" applyNumberFormat="1" applyFont="1"/>
    <xf numFmtId="176" fontId="22" fillId="0" borderId="0" xfId="0" applyNumberFormat="1" applyFont="1" applyAlignment="1"/>
    <xf numFmtId="176" fontId="25" fillId="0" borderId="0" xfId="0" applyNumberFormat="1" applyFont="1" applyFill="1" applyAlignment="1">
      <alignment horizontal="center" vertical="center" wrapText="1"/>
    </xf>
    <xf numFmtId="176" fontId="25" fillId="0" borderId="10" xfId="0" applyNumberFormat="1" applyFont="1" applyBorder="1" applyAlignment="1">
      <alignment horizontal="center" vertical="center" wrapText="1"/>
    </xf>
    <xf numFmtId="176" fontId="29" fillId="0" borderId="10" xfId="28" applyNumberFormat="1" applyFont="1" applyFill="1" applyBorder="1" applyAlignment="1">
      <alignment horizontal="center" vertical="center"/>
    </xf>
    <xf numFmtId="176" fontId="25" fillId="0" borderId="10" xfId="28" applyNumberFormat="1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right" vertical="top"/>
    </xf>
    <xf numFmtId="177" fontId="29" fillId="24" borderId="10" xfId="51" applyNumberFormat="1" applyFont="1" applyFill="1" applyBorder="1" applyAlignment="1">
      <alignment horizontal="center" vertical="center"/>
    </xf>
    <xf numFmtId="177" fontId="29" fillId="0" borderId="10" xfId="51" applyNumberFormat="1" applyFont="1" applyFill="1" applyBorder="1" applyAlignment="1">
      <alignment horizontal="center" vertical="center"/>
    </xf>
    <xf numFmtId="177" fontId="31" fillId="0" borderId="10" xfId="51" applyNumberFormat="1" applyFont="1" applyFill="1" applyBorder="1" applyAlignment="1">
      <alignment horizontal="center" vertical="center" wrapText="1"/>
    </xf>
    <xf numFmtId="177" fontId="27" fillId="0" borderId="0" xfId="0" applyNumberFormat="1" applyFont="1" applyFill="1" applyAlignment="1">
      <alignment horizontal="right" vertical="center"/>
    </xf>
    <xf numFmtId="177" fontId="25" fillId="0" borderId="10" xfId="0" applyNumberFormat="1" applyFont="1" applyBorder="1" applyAlignment="1">
      <alignment horizontal="center" vertical="center" wrapText="1"/>
    </xf>
    <xf numFmtId="177" fontId="29" fillId="0" borderId="10" xfId="51" quotePrefix="1" applyNumberFormat="1" applyFont="1" applyFill="1" applyBorder="1" applyAlignment="1">
      <alignment horizontal="center" vertical="center" wrapText="1"/>
    </xf>
    <xf numFmtId="177" fontId="25" fillId="24" borderId="0" xfId="51" applyNumberFormat="1" applyFont="1" applyFill="1" applyBorder="1" applyAlignment="1"/>
    <xf numFmtId="177" fontId="22" fillId="0" borderId="0" xfId="0" applyNumberFormat="1" applyFont="1" applyFill="1"/>
    <xf numFmtId="176" fontId="22" fillId="0" borderId="0" xfId="0" applyNumberFormat="1" applyFont="1" applyFill="1" applyAlignment="1">
      <alignment vertical="center"/>
    </xf>
    <xf numFmtId="176" fontId="22" fillId="0" borderId="0" xfId="0" applyNumberFormat="1" applyFont="1" applyFill="1"/>
    <xf numFmtId="176" fontId="25" fillId="0" borderId="0" xfId="55" applyNumberFormat="1" applyFont="1" applyFill="1" applyAlignment="1">
      <alignment horizontal="center" vertical="center" wrapText="1"/>
    </xf>
    <xf numFmtId="176" fontId="29" fillId="0" borderId="10" xfId="28" applyNumberFormat="1" applyFont="1" applyFill="1" applyBorder="1" applyAlignment="1">
      <alignment horizontal="center" vertical="center" wrapText="1"/>
    </xf>
    <xf numFmtId="176" fontId="22" fillId="0" borderId="10" xfId="28" applyNumberFormat="1" applyFont="1" applyFill="1" applyBorder="1" applyAlignment="1">
      <alignment horizontal="center" vertical="center" wrapText="1"/>
    </xf>
    <xf numFmtId="177" fontId="25" fillId="0" borderId="10" xfId="51" applyNumberFormat="1" applyFont="1" applyFill="1" applyBorder="1" applyAlignment="1">
      <alignment vertical="center" wrapText="1"/>
    </xf>
    <xf numFmtId="0" fontId="22" fillId="24" borderId="0" xfId="55" applyFont="1" applyFill="1" applyBorder="1" applyAlignment="1">
      <alignment horizontal="left" vertical="center" wrapText="1"/>
    </xf>
    <xf numFmtId="176" fontId="31" fillId="0" borderId="0" xfId="28" applyNumberFormat="1" applyFont="1" applyFill="1" applyBorder="1" applyAlignment="1">
      <alignment vertical="center" wrapText="1"/>
    </xf>
    <xf numFmtId="177" fontId="31" fillId="0" borderId="0" xfId="51" applyNumberFormat="1" applyFont="1" applyFill="1" applyBorder="1" applyAlignment="1">
      <alignment vertical="center" wrapText="1"/>
    </xf>
    <xf numFmtId="177" fontId="29" fillId="0" borderId="10" xfId="51" applyNumberFormat="1" applyFont="1" applyFill="1" applyBorder="1" applyAlignment="1">
      <alignment vertical="center" wrapText="1"/>
    </xf>
    <xf numFmtId="177" fontId="22" fillId="0" borderId="10" xfId="51" applyNumberFormat="1" applyFont="1" applyFill="1" applyBorder="1" applyAlignment="1">
      <alignment vertical="center" wrapText="1"/>
    </xf>
    <xf numFmtId="177" fontId="25" fillId="0" borderId="10" xfId="55" applyNumberFormat="1" applyFont="1" applyBorder="1" applyAlignment="1">
      <alignment horizontal="center" vertical="center" wrapText="1"/>
    </xf>
    <xf numFmtId="177" fontId="22" fillId="0" borderId="0" xfId="28" applyNumberFormat="1" applyFont="1" applyFill="1" applyAlignment="1">
      <alignment vertical="center"/>
    </xf>
    <xf numFmtId="177" fontId="22" fillId="0" borderId="0" xfId="38" applyNumberFormat="1" applyFont="1" applyFill="1" applyAlignment="1">
      <alignment vertical="center"/>
    </xf>
    <xf numFmtId="176" fontId="22" fillId="0" borderId="0" xfId="38" applyNumberFormat="1" applyFont="1" applyFill="1" applyAlignment="1">
      <alignment vertical="center"/>
    </xf>
    <xf numFmtId="176" fontId="25" fillId="0" borderId="10" xfId="55" applyNumberFormat="1" applyFont="1" applyBorder="1" applyAlignment="1">
      <alignment horizontal="center" vertical="center" wrapText="1"/>
    </xf>
    <xf numFmtId="176" fontId="22" fillId="0" borderId="10" xfId="28" applyNumberFormat="1" applyFont="1" applyFill="1" applyBorder="1" applyAlignment="1">
      <alignment vertical="center" wrapText="1"/>
    </xf>
    <xf numFmtId="176" fontId="29" fillId="0" borderId="10" xfId="28" applyNumberFormat="1" applyFont="1" applyFill="1" applyBorder="1" applyAlignment="1">
      <alignment vertical="center" wrapText="1"/>
    </xf>
    <xf numFmtId="0" fontId="30" fillId="0" borderId="0" xfId="38" applyFont="1" applyFill="1"/>
    <xf numFmtId="0" fontId="22" fillId="0" borderId="0" xfId="0" applyFont="1" applyBorder="1" applyAlignment="1">
      <alignment horizontal="left" vertical="center" wrapText="1"/>
    </xf>
    <xf numFmtId="173" fontId="31" fillId="24" borderId="0" xfId="28" applyNumberFormat="1" applyFont="1" applyFill="1" applyBorder="1" applyAlignment="1">
      <alignment vertical="center"/>
    </xf>
    <xf numFmtId="177" fontId="25" fillId="0" borderId="10" xfId="51" applyNumberFormat="1" applyFont="1" applyBorder="1" applyAlignment="1">
      <alignment horizontal="center" vertical="center" wrapText="1"/>
    </xf>
    <xf numFmtId="177" fontId="25" fillId="24" borderId="10" xfId="51" applyNumberFormat="1" applyFont="1" applyFill="1" applyBorder="1" applyAlignment="1">
      <alignment horizontal="center" vertical="center" wrapText="1"/>
    </xf>
    <xf numFmtId="173" fontId="22" fillId="24" borderId="0" xfId="46" applyNumberFormat="1" applyFont="1" applyFill="1"/>
    <xf numFmtId="177" fontId="27" fillId="0" borderId="0" xfId="51" applyNumberFormat="1" applyFont="1" applyFill="1" applyAlignment="1">
      <alignment horizontal="right" vertical="center"/>
    </xf>
    <xf numFmtId="177" fontId="22" fillId="0" borderId="0" xfId="51" applyNumberFormat="1" applyFont="1" applyFill="1"/>
    <xf numFmtId="177" fontId="22" fillId="0" borderId="10" xfId="51" applyNumberFormat="1" applyFont="1" applyFill="1" applyBorder="1"/>
    <xf numFmtId="176" fontId="22" fillId="0" borderId="0" xfId="46" applyNumberFormat="1" applyFont="1" applyFill="1" applyAlignment="1">
      <alignment vertical="center"/>
    </xf>
    <xf numFmtId="176" fontId="22" fillId="0" borderId="0" xfId="46" applyNumberFormat="1" applyFont="1" applyFill="1"/>
    <xf numFmtId="176" fontId="27" fillId="0" borderId="0" xfId="46" applyNumberFormat="1" applyFont="1" applyFill="1" applyAlignment="1">
      <alignment horizontal="right" vertical="center"/>
    </xf>
    <xf numFmtId="176" fontId="25" fillId="0" borderId="10" xfId="28" applyNumberFormat="1" applyFont="1" applyFill="1" applyBorder="1" applyAlignment="1">
      <alignment horizontal="center" vertical="center" wrapText="1"/>
    </xf>
    <xf numFmtId="176" fontId="22" fillId="0" borderId="10" xfId="28" applyNumberFormat="1" applyFont="1" applyFill="1" applyBorder="1"/>
    <xf numFmtId="177" fontId="31" fillId="0" borderId="0" xfId="51" applyNumberFormat="1" applyFont="1" applyFill="1" applyBorder="1" applyAlignment="1">
      <alignment vertical="center"/>
    </xf>
    <xf numFmtId="173" fontId="22" fillId="0" borderId="0" xfId="28" applyNumberFormat="1" applyFont="1" applyFill="1" applyBorder="1" applyAlignment="1">
      <alignment horizontal="left" vertical="center" wrapText="1"/>
    </xf>
    <xf numFmtId="176" fontId="31" fillId="0" borderId="0" xfId="28" applyNumberFormat="1" applyFont="1" applyFill="1" applyBorder="1" applyAlignment="1">
      <alignment horizontal="center" vertical="center" wrapText="1"/>
    </xf>
    <xf numFmtId="177" fontId="22" fillId="0" borderId="0" xfId="28" applyNumberFormat="1" applyFont="1" applyFill="1"/>
    <xf numFmtId="174" fontId="22" fillId="0" borderId="10" xfId="39" applyNumberFormat="1" applyFont="1" applyFill="1" applyBorder="1" applyAlignment="1">
      <alignment horizontal="center" vertical="center" wrapText="1"/>
    </xf>
    <xf numFmtId="176" fontId="22" fillId="0" borderId="10" xfId="28" applyNumberFormat="1" applyFont="1" applyFill="1" applyBorder="1" applyAlignment="1">
      <alignment horizontal="center" vertical="center"/>
    </xf>
    <xf numFmtId="174" fontId="29" fillId="0" borderId="10" xfId="45" applyNumberFormat="1" applyFont="1" applyFill="1" applyBorder="1" applyAlignment="1">
      <alignment horizontal="center" vertical="center" wrapText="1"/>
    </xf>
    <xf numFmtId="174" fontId="29" fillId="0" borderId="10" xfId="28" applyNumberFormat="1" applyFont="1" applyFill="1" applyBorder="1" applyAlignment="1">
      <alignment horizontal="center" vertical="center" wrapText="1"/>
    </xf>
    <xf numFmtId="174" fontId="25" fillId="0" borderId="10" xfId="45" applyNumberFormat="1" applyFont="1" applyFill="1" applyBorder="1" applyAlignment="1">
      <alignment horizontal="center" vertical="center" wrapText="1"/>
    </xf>
    <xf numFmtId="174" fontId="25" fillId="0" borderId="10" xfId="28" applyNumberFormat="1" applyFont="1" applyFill="1" applyBorder="1" applyAlignment="1">
      <alignment horizontal="center" vertical="center" wrapText="1"/>
    </xf>
    <xf numFmtId="174" fontId="29" fillId="0" borderId="10" xfId="42" applyNumberFormat="1" applyFont="1" applyFill="1" applyBorder="1" applyAlignment="1">
      <alignment horizontal="center" vertical="center" wrapText="1"/>
    </xf>
    <xf numFmtId="173" fontId="22" fillId="0" borderId="0" xfId="28" applyFont="1"/>
    <xf numFmtId="173" fontId="25" fillId="0" borderId="0" xfId="46" applyNumberFormat="1" applyFont="1" applyFill="1" applyAlignment="1">
      <alignment horizontal="center" vertical="center" wrapText="1"/>
    </xf>
    <xf numFmtId="176" fontId="25" fillId="0" borderId="0" xfId="46" applyNumberFormat="1" applyFont="1" applyFill="1" applyAlignment="1">
      <alignment horizontal="center" vertical="center" wrapText="1"/>
    </xf>
    <xf numFmtId="176" fontId="25" fillId="0" borderId="10" xfId="55" applyNumberFormat="1" applyFont="1" applyFill="1" applyBorder="1" applyAlignment="1">
      <alignment horizontal="center" vertical="center" wrapText="1"/>
    </xf>
    <xf numFmtId="176" fontId="29" fillId="0" borderId="0" xfId="28" applyNumberFormat="1" applyFont="1" applyFill="1" applyBorder="1" applyAlignment="1">
      <alignment horizontal="center" vertical="center" wrapText="1"/>
    </xf>
    <xf numFmtId="177" fontId="27" fillId="0" borderId="0" xfId="0" applyNumberFormat="1" applyFont="1" applyFill="1" applyAlignment="1">
      <alignment horizontal="left" wrapText="1"/>
    </xf>
    <xf numFmtId="173" fontId="22" fillId="0" borderId="10" xfId="28" applyFont="1" applyFill="1" applyBorder="1" applyAlignment="1">
      <alignment vertical="center" wrapText="1"/>
    </xf>
    <xf numFmtId="173" fontId="29" fillId="0" borderId="10" xfId="28" applyFont="1" applyFill="1" applyBorder="1" applyAlignment="1">
      <alignment horizontal="center" vertical="center" wrapText="1"/>
    </xf>
    <xf numFmtId="0" fontId="22" fillId="0" borderId="0" xfId="41" applyFont="1" applyFill="1" applyAlignment="1">
      <alignment vertical="center"/>
    </xf>
    <xf numFmtId="174" fontId="22" fillId="0" borderId="0" xfId="41" applyNumberFormat="1" applyFont="1" applyFill="1" applyAlignment="1">
      <alignment vertical="center"/>
    </xf>
    <xf numFmtId="173" fontId="22" fillId="0" borderId="0" xfId="28" applyFont="1" applyFill="1" applyAlignment="1">
      <alignment vertical="center"/>
    </xf>
    <xf numFmtId="0" fontId="25" fillId="0" borderId="0" xfId="41" applyNumberFormat="1" applyFont="1" applyFill="1" applyAlignment="1">
      <alignment horizontal="center" vertical="center" wrapText="1"/>
    </xf>
    <xf numFmtId="174" fontId="25" fillId="0" borderId="0" xfId="41" applyNumberFormat="1" applyFont="1" applyFill="1" applyAlignment="1">
      <alignment horizontal="center" vertical="center" wrapText="1"/>
    </xf>
    <xf numFmtId="173" fontId="25" fillId="0" borderId="10" xfId="28" applyFont="1" applyFill="1" applyBorder="1" applyAlignment="1">
      <alignment horizontal="center" vertical="center" wrapText="1"/>
    </xf>
    <xf numFmtId="174" fontId="29" fillId="0" borderId="10" xfId="28" applyNumberFormat="1" applyFont="1" applyFill="1" applyBorder="1" applyAlignment="1">
      <alignment horizontal="center" vertical="center"/>
    </xf>
    <xf numFmtId="174" fontId="22" fillId="0" borderId="10" xfId="28" applyNumberFormat="1" applyFont="1" applyFill="1" applyBorder="1" applyAlignment="1">
      <alignment vertical="center"/>
    </xf>
    <xf numFmtId="173" fontId="29" fillId="0" borderId="10" xfId="28" applyFont="1" applyFill="1" applyBorder="1" applyAlignment="1">
      <alignment horizontal="center" vertical="center"/>
    </xf>
    <xf numFmtId="49" fontId="22" fillId="0" borderId="10" xfId="28" applyNumberFormat="1" applyFont="1" applyFill="1" applyBorder="1" applyAlignment="1">
      <alignment vertical="center" wrapText="1"/>
    </xf>
    <xf numFmtId="0" fontId="36" fillId="0" borderId="10" xfId="0" applyFont="1" applyFill="1" applyBorder="1"/>
    <xf numFmtId="0" fontId="36" fillId="0" borderId="10" xfId="0" applyFont="1" applyFill="1" applyBorder="1" applyAlignment="1">
      <alignment vertical="top" wrapText="1"/>
    </xf>
    <xf numFmtId="173" fontId="25" fillId="0" borderId="0" xfId="28" applyFont="1" applyFill="1" applyAlignment="1">
      <alignment vertical="center"/>
    </xf>
    <xf numFmtId="173" fontId="22" fillId="0" borderId="10" xfId="28" applyFont="1" applyFill="1" applyBorder="1" applyAlignment="1">
      <alignment vertical="center"/>
    </xf>
    <xf numFmtId="173" fontId="25" fillId="0" borderId="10" xfId="28" applyFont="1" applyFill="1" applyBorder="1" applyAlignment="1">
      <alignment horizontal="center" vertical="center"/>
    </xf>
    <xf numFmtId="0" fontId="37" fillId="0" borderId="0" xfId="0" applyFont="1" applyFill="1"/>
    <xf numFmtId="177" fontId="22" fillId="0" borderId="0" xfId="51" applyNumberFormat="1" applyFont="1" applyFill="1" applyAlignment="1">
      <alignment vertical="center"/>
    </xf>
    <xf numFmtId="174" fontId="27" fillId="0" borderId="0" xfId="0" applyNumberFormat="1" applyFont="1" applyFill="1" applyAlignment="1">
      <alignment horizontal="left" wrapText="1"/>
    </xf>
    <xf numFmtId="173" fontId="22" fillId="0" borderId="10" xfId="28" applyFont="1" applyBorder="1" applyAlignment="1">
      <alignment horizontal="left" vertical="center" wrapText="1"/>
    </xf>
    <xf numFmtId="173" fontId="30" fillId="0" borderId="15" xfId="28" applyFont="1" applyFill="1" applyBorder="1" applyAlignment="1">
      <alignment vertical="center"/>
    </xf>
    <xf numFmtId="173" fontId="30" fillId="0" borderId="16" xfId="28" applyFont="1" applyFill="1" applyBorder="1" applyAlignment="1">
      <alignment vertical="center"/>
    </xf>
    <xf numFmtId="173" fontId="30" fillId="0" borderId="17" xfId="28" applyFont="1" applyFill="1" applyBorder="1" applyAlignment="1">
      <alignment horizontal="center" vertical="center"/>
    </xf>
    <xf numFmtId="173" fontId="30" fillId="0" borderId="17" xfId="28" applyFont="1" applyFill="1" applyBorder="1" applyAlignment="1">
      <alignment vertical="center"/>
    </xf>
    <xf numFmtId="173" fontId="22" fillId="0" borderId="17" xfId="28" applyFont="1" applyFill="1" applyBorder="1" applyAlignment="1">
      <alignment horizontal="center" vertical="center"/>
    </xf>
    <xf numFmtId="174" fontId="29" fillId="0" borderId="10" xfId="39" applyNumberFormat="1" applyFont="1" applyFill="1" applyBorder="1" applyAlignment="1">
      <alignment horizontal="center" vertical="center" wrapText="1"/>
    </xf>
    <xf numFmtId="10" fontId="22" fillId="0" borderId="10" xfId="51" applyNumberFormat="1" applyFont="1" applyFill="1" applyBorder="1" applyAlignment="1">
      <alignment horizontal="center" vertical="center" wrapText="1"/>
    </xf>
    <xf numFmtId="0" fontId="22" fillId="0" borderId="0" xfId="46" applyFont="1" applyFill="1"/>
    <xf numFmtId="9" fontId="29" fillId="0" borderId="10" xfId="51" applyNumberFormat="1" applyFont="1" applyFill="1" applyBorder="1" applyAlignment="1">
      <alignment horizontal="center" vertical="center"/>
    </xf>
    <xf numFmtId="9" fontId="31" fillId="0" borderId="10" xfId="51" applyNumberFormat="1" applyFont="1" applyFill="1" applyBorder="1" applyAlignment="1">
      <alignment horizontal="center" vertical="center"/>
    </xf>
    <xf numFmtId="9" fontId="31" fillId="0" borderId="10" xfId="51" applyNumberFormat="1" applyFont="1" applyFill="1" applyBorder="1" applyAlignment="1">
      <alignment horizontal="center" vertical="center" wrapText="1"/>
    </xf>
    <xf numFmtId="9" fontId="22" fillId="0" borderId="10" xfId="51" applyNumberFormat="1" applyFont="1" applyFill="1" applyBorder="1" applyAlignment="1">
      <alignment horizontal="center" vertical="center"/>
    </xf>
    <xf numFmtId="177" fontId="29" fillId="0" borderId="10" xfId="51" applyNumberFormat="1" applyFont="1" applyBorder="1" applyAlignment="1">
      <alignment horizontal="center" vertical="center"/>
    </xf>
    <xf numFmtId="173" fontId="22" fillId="0" borderId="10" xfId="28" applyFont="1" applyFill="1" applyBorder="1" applyAlignment="1">
      <alignment horizontal="left" vertical="center" wrapText="1"/>
    </xf>
    <xf numFmtId="174" fontId="22" fillId="0" borderId="10" xfId="42" applyNumberFormat="1" applyFont="1" applyFill="1" applyBorder="1" applyAlignment="1">
      <alignment horizontal="center" vertical="center" wrapText="1"/>
    </xf>
    <xf numFmtId="174" fontId="22" fillId="0" borderId="10" xfId="28" applyNumberFormat="1" applyFont="1" applyFill="1" applyBorder="1" applyAlignment="1">
      <alignment horizontal="center" vertical="center"/>
    </xf>
    <xf numFmtId="177" fontId="25" fillId="0" borderId="10" xfId="51" applyNumberFormat="1" applyFont="1" applyFill="1" applyBorder="1" applyAlignment="1">
      <alignment horizontal="center" vertical="center"/>
    </xf>
    <xf numFmtId="173" fontId="22" fillId="0" borderId="10" xfId="28" applyFont="1" applyFill="1" applyBorder="1" applyAlignment="1">
      <alignment horizontal="center" vertical="center" wrapText="1"/>
    </xf>
    <xf numFmtId="9" fontId="29" fillId="0" borderId="10" xfId="51" applyFont="1" applyFill="1" applyBorder="1" applyAlignment="1">
      <alignment horizontal="center" vertical="center"/>
    </xf>
    <xf numFmtId="173" fontId="22" fillId="0" borderId="10" xfId="28" applyFont="1" applyFill="1" applyBorder="1" applyAlignment="1">
      <alignment horizontal="center" vertical="center"/>
    </xf>
    <xf numFmtId="173" fontId="31" fillId="0" borderId="10" xfId="28" applyFont="1" applyFill="1" applyBorder="1" applyAlignment="1">
      <alignment vertical="center"/>
    </xf>
    <xf numFmtId="4" fontId="22" fillId="0" borderId="0" xfId="0" applyNumberFormat="1" applyFont="1" applyFill="1"/>
    <xf numFmtId="177" fontId="22" fillId="0" borderId="10" xfId="51" applyNumberFormat="1" applyFont="1" applyFill="1" applyBorder="1" applyAlignment="1">
      <alignment horizontal="center" vertical="center"/>
    </xf>
    <xf numFmtId="173" fontId="30" fillId="0" borderId="0" xfId="46" applyNumberFormat="1" applyFont="1" applyFill="1"/>
    <xf numFmtId="4" fontId="25" fillId="0" borderId="10" xfId="0" applyNumberFormat="1" applyFont="1" applyFill="1" applyBorder="1" applyAlignment="1">
      <alignment horizontal="center" vertical="center" wrapText="1"/>
    </xf>
    <xf numFmtId="10" fontId="25" fillId="0" borderId="10" xfId="51" applyNumberFormat="1" applyFont="1" applyFill="1" applyBorder="1" applyAlignment="1">
      <alignment horizontal="center" vertical="center" wrapText="1"/>
    </xf>
    <xf numFmtId="4" fontId="29" fillId="0" borderId="0" xfId="28" applyNumberFormat="1" applyFont="1" applyFill="1" applyBorder="1" applyAlignment="1">
      <alignment horizontal="center" vertical="center" wrapText="1"/>
    </xf>
    <xf numFmtId="173" fontId="31" fillId="0" borderId="10" xfId="28" applyFont="1" applyFill="1" applyBorder="1" applyAlignment="1">
      <alignment horizontal="center" vertical="center" wrapText="1"/>
    </xf>
    <xf numFmtId="177" fontId="25" fillId="24" borderId="0" xfId="51" applyNumberFormat="1" applyFont="1" applyFill="1" applyBorder="1" applyAlignment="1">
      <alignment horizontal="center" vertical="center" wrapText="1"/>
    </xf>
    <xf numFmtId="187" fontId="22" fillId="0" borderId="0" xfId="28" applyNumberFormat="1" applyFont="1" applyFill="1"/>
    <xf numFmtId="187" fontId="22" fillId="0" borderId="0" xfId="0" applyNumberFormat="1" applyFont="1"/>
    <xf numFmtId="187" fontId="22" fillId="0" borderId="0" xfId="28" applyNumberFormat="1" applyFont="1" applyFill="1" applyAlignment="1">
      <alignment vertical="center"/>
    </xf>
    <xf numFmtId="173" fontId="27" fillId="0" borderId="0" xfId="28" applyFont="1" applyAlignment="1">
      <alignment horizontal="left" wrapText="1"/>
    </xf>
    <xf numFmtId="174" fontId="29" fillId="0" borderId="10" xfId="28" applyNumberFormat="1" applyFont="1" applyFill="1" applyBorder="1" applyAlignment="1">
      <alignment vertical="center"/>
    </xf>
    <xf numFmtId="174" fontId="29" fillId="24" borderId="10" xfId="28" applyNumberFormat="1" applyFont="1" applyFill="1" applyBorder="1" applyAlignment="1">
      <alignment horizontal="center" vertical="center"/>
    </xf>
    <xf numFmtId="174" fontId="29" fillId="0" borderId="10" xfId="28" quotePrefix="1" applyNumberFormat="1" applyFont="1" applyFill="1" applyBorder="1" applyAlignment="1">
      <alignment horizontal="center" vertical="center" wrapText="1"/>
    </xf>
    <xf numFmtId="174" fontId="22" fillId="0" borderId="10" xfId="28" applyNumberFormat="1" applyFont="1" applyFill="1" applyBorder="1" applyAlignment="1">
      <alignment vertical="center" wrapText="1"/>
    </xf>
    <xf numFmtId="174" fontId="25" fillId="0" borderId="10" xfId="28" applyNumberFormat="1" applyFont="1" applyBorder="1" applyAlignment="1">
      <alignment horizontal="center" vertical="center" wrapText="1"/>
    </xf>
    <xf numFmtId="174" fontId="25" fillId="24" borderId="10" xfId="28" applyNumberFormat="1" applyFont="1" applyFill="1" applyBorder="1" applyAlignment="1">
      <alignment horizontal="center" vertical="center" wrapText="1"/>
    </xf>
    <xf numFmtId="174" fontId="25" fillId="0" borderId="10" xfId="46" applyNumberFormat="1" applyFont="1" applyFill="1" applyBorder="1" applyAlignment="1">
      <alignment horizontal="center" vertical="center" wrapText="1"/>
    </xf>
    <xf numFmtId="176" fontId="22" fillId="0" borderId="10" xfId="28" applyNumberFormat="1" applyFont="1" applyFill="1" applyBorder="1" applyAlignment="1">
      <alignment horizontal="center" vertical="center"/>
    </xf>
    <xf numFmtId="173" fontId="22" fillId="0" borderId="10" xfId="28" applyFont="1" applyFill="1" applyBorder="1" applyAlignment="1">
      <alignment horizontal="center" vertical="center"/>
    </xf>
    <xf numFmtId="179" fontId="22" fillId="0" borderId="0" xfId="0" applyNumberFormat="1" applyFont="1" applyFill="1"/>
    <xf numFmtId="174" fontId="22" fillId="0" borderId="0" xfId="55" applyNumberFormat="1" applyFont="1"/>
    <xf numFmtId="179" fontId="30" fillId="0" borderId="0" xfId="38" applyNumberFormat="1" applyFont="1" applyFill="1"/>
    <xf numFmtId="187" fontId="22" fillId="0" borderId="0" xfId="46" applyNumberFormat="1" applyFont="1" applyFill="1"/>
    <xf numFmtId="187" fontId="22" fillId="0" borderId="0" xfId="48" applyNumberFormat="1" applyFont="1" applyFill="1" applyAlignment="1">
      <alignment vertical="center"/>
    </xf>
    <xf numFmtId="187" fontId="22" fillId="0" borderId="0" xfId="0" applyNumberFormat="1" applyFont="1" applyFill="1"/>
    <xf numFmtId="0" fontId="30" fillId="0" borderId="10" xfId="46" applyFont="1" applyFill="1" applyBorder="1" applyAlignment="1">
      <alignment horizontal="center" vertical="center" wrapText="1"/>
    </xf>
    <xf numFmtId="0" fontId="22" fillId="0" borderId="0" xfId="43" applyFont="1" applyFill="1" applyBorder="1" applyAlignment="1">
      <alignment horizontal="left" vertical="center" wrapText="1"/>
    </xf>
    <xf numFmtId="176" fontId="22" fillId="0" borderId="0" xfId="28" applyNumberFormat="1" applyFont="1" applyFill="1" applyBorder="1" applyAlignment="1">
      <alignment horizontal="center" vertical="center"/>
    </xf>
    <xf numFmtId="9" fontId="31" fillId="0" borderId="0" xfId="51" applyNumberFormat="1" applyFont="1" applyFill="1" applyBorder="1" applyAlignment="1">
      <alignment horizontal="center" vertical="center"/>
    </xf>
    <xf numFmtId="177" fontId="22" fillId="0" borderId="10" xfId="51" applyNumberFormat="1" applyFont="1" applyFill="1" applyBorder="1" applyAlignment="1">
      <alignment horizontal="center" vertical="center" wrapText="1"/>
    </xf>
    <xf numFmtId="187" fontId="30" fillId="0" borderId="0" xfId="28" applyNumberFormat="1" applyFont="1" applyFill="1" applyAlignment="1">
      <alignment vertical="center"/>
    </xf>
    <xf numFmtId="173" fontId="30" fillId="0" borderId="0" xfId="28" applyFont="1" applyFill="1" applyAlignment="1">
      <alignment vertical="center"/>
    </xf>
    <xf numFmtId="177" fontId="22" fillId="0" borderId="0" xfId="51" applyNumberFormat="1" applyFont="1" applyFill="1" applyAlignment="1">
      <alignment horizontal="right" vertical="center"/>
    </xf>
    <xf numFmtId="173" fontId="22" fillId="0" borderId="10" xfId="28" applyNumberFormat="1" applyFont="1" applyFill="1" applyBorder="1" applyAlignment="1">
      <alignment vertical="center"/>
    </xf>
    <xf numFmtId="177" fontId="22" fillId="24" borderId="10" xfId="51" applyNumberFormat="1" applyFont="1" applyFill="1" applyBorder="1" applyAlignment="1">
      <alignment horizontal="center" vertical="center" wrapText="1"/>
    </xf>
    <xf numFmtId="177" fontId="29" fillId="24" borderId="10" xfId="51" applyNumberFormat="1" applyFont="1" applyFill="1" applyBorder="1" applyAlignment="1">
      <alignment horizontal="center" vertical="center" wrapText="1"/>
    </xf>
    <xf numFmtId="177" fontId="30" fillId="0" borderId="10" xfId="51" applyNumberFormat="1" applyFont="1" applyBorder="1" applyAlignment="1">
      <alignment horizontal="center"/>
    </xf>
    <xf numFmtId="177" fontId="22" fillId="0" borderId="10" xfId="51" applyNumberFormat="1" applyFont="1" applyBorder="1" applyAlignment="1">
      <alignment horizontal="center" vertical="center"/>
    </xf>
    <xf numFmtId="177" fontId="22" fillId="24" borderId="10" xfId="51" applyNumberFormat="1" applyFont="1" applyFill="1" applyBorder="1" applyAlignment="1">
      <alignment horizontal="center" vertical="center"/>
    </xf>
    <xf numFmtId="177" fontId="30" fillId="0" borderId="10" xfId="51" applyNumberFormat="1" applyFont="1" applyFill="1" applyBorder="1" applyAlignment="1">
      <alignment horizontal="center" vertical="center"/>
    </xf>
    <xf numFmtId="179" fontId="25" fillId="0" borderId="0" xfId="0" applyNumberFormat="1" applyFont="1" applyFill="1"/>
    <xf numFmtId="0" fontId="25" fillId="0" borderId="0" xfId="0" applyFont="1" applyFill="1"/>
    <xf numFmtId="174" fontId="25" fillId="0" borderId="10" xfId="39" applyNumberFormat="1" applyFont="1" applyFill="1" applyBorder="1" applyAlignment="1">
      <alignment horizontal="center" vertical="center" wrapText="1"/>
    </xf>
    <xf numFmtId="174" fontId="25" fillId="0" borderId="0" xfId="55" applyNumberFormat="1" applyFont="1"/>
    <xf numFmtId="0" fontId="25" fillId="0" borderId="0" xfId="55" applyFont="1"/>
    <xf numFmtId="0" fontId="25" fillId="0" borderId="10" xfId="0" applyFont="1" applyFill="1" applyBorder="1" applyAlignment="1">
      <alignment horizontal="center" vertical="center"/>
    </xf>
    <xf numFmtId="174" fontId="22" fillId="0" borderId="0" xfId="39" applyNumberFormat="1" applyFont="1" applyFill="1" applyBorder="1" applyAlignment="1">
      <alignment horizontal="center" vertical="center" wrapText="1"/>
    </xf>
    <xf numFmtId="177" fontId="22" fillId="24" borderId="0" xfId="51" applyNumberFormat="1" applyFont="1" applyFill="1" applyBorder="1" applyAlignment="1">
      <alignment horizontal="center" vertical="center" wrapText="1"/>
    </xf>
    <xf numFmtId="0" fontId="30" fillId="0" borderId="0" xfId="0" applyFont="1"/>
    <xf numFmtId="173" fontId="30" fillId="0" borderId="0" xfId="0" applyNumberFormat="1" applyFont="1"/>
    <xf numFmtId="43" fontId="30" fillId="0" borderId="0" xfId="0" applyNumberFormat="1" applyFont="1"/>
    <xf numFmtId="0" fontId="27" fillId="24" borderId="10" xfId="0" applyFont="1" applyFill="1" applyBorder="1" applyAlignment="1">
      <alignment horizontal="center" vertical="center" wrapText="1"/>
    </xf>
    <xf numFmtId="176" fontId="22" fillId="0" borderId="0" xfId="46" applyNumberFormat="1" applyFont="1" applyFill="1" applyAlignment="1">
      <alignment horizontal="right" vertical="center"/>
    </xf>
    <xf numFmtId="174" fontId="22" fillId="0" borderId="10" xfId="0" applyNumberFormat="1" applyFont="1" applyFill="1" applyBorder="1" applyAlignment="1">
      <alignment horizontal="center" vertical="center" wrapText="1"/>
    </xf>
    <xf numFmtId="174" fontId="22" fillId="0" borderId="10" xfId="28" applyNumberFormat="1" applyFont="1" applyFill="1" applyBorder="1" applyAlignment="1">
      <alignment horizontal="center" vertical="center" wrapText="1"/>
    </xf>
    <xf numFmtId="173" fontId="22" fillId="0" borderId="16" xfId="28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73" fontId="25" fillId="0" borderId="0" xfId="28" applyNumberFormat="1" applyFont="1" applyFill="1" applyBorder="1" applyAlignment="1">
      <alignment horizontal="center" vertical="center" wrapText="1"/>
    </xf>
    <xf numFmtId="176" fontId="25" fillId="0" borderId="0" xfId="28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center"/>
    </xf>
    <xf numFmtId="0" fontId="25" fillId="0" borderId="0" xfId="46" applyFont="1" applyFill="1" applyAlignment="1">
      <alignment horizontal="center" vertical="center" wrapText="1"/>
    </xf>
    <xf numFmtId="173" fontId="27" fillId="0" borderId="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73" fontId="27" fillId="0" borderId="0" xfId="0" applyNumberFormat="1" applyFont="1" applyBorder="1" applyAlignment="1">
      <alignment horizontal="center"/>
    </xf>
    <xf numFmtId="0" fontId="27" fillId="0" borderId="0" xfId="0" applyFont="1" applyAlignment="1">
      <alignment horizontal="left" wrapText="1"/>
    </xf>
    <xf numFmtId="0" fontId="25" fillId="0" borderId="0" xfId="0" applyFont="1" applyFill="1" applyAlignment="1">
      <alignment horizontal="center" vertical="center" wrapText="1"/>
    </xf>
    <xf numFmtId="0" fontId="35" fillId="0" borderId="0" xfId="55" applyFont="1" applyFill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55" applyNumberFormat="1" applyFont="1" applyFill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7" fillId="0" borderId="0" xfId="55" applyFont="1" applyAlignment="1">
      <alignment horizontal="right"/>
    </xf>
    <xf numFmtId="0" fontId="33" fillId="0" borderId="0" xfId="55" applyFont="1" applyAlignment="1">
      <alignment horizontal="center" vertical="center" wrapText="1"/>
    </xf>
    <xf numFmtId="0" fontId="27" fillId="0" borderId="0" xfId="55" applyFont="1" applyBorder="1" applyAlignment="1">
      <alignment horizontal="center"/>
    </xf>
    <xf numFmtId="0" fontId="25" fillId="0" borderId="0" xfId="55" applyFont="1" applyAlignment="1">
      <alignment horizontal="center"/>
    </xf>
    <xf numFmtId="0" fontId="25" fillId="0" borderId="0" xfId="55" applyFont="1" applyFill="1" applyAlignment="1">
      <alignment horizontal="center" vertical="center" wrapText="1"/>
    </xf>
    <xf numFmtId="0" fontId="25" fillId="0" borderId="0" xfId="46" applyFont="1" applyAlignment="1">
      <alignment horizontal="center" vertical="center" wrapText="1"/>
    </xf>
    <xf numFmtId="173" fontId="22" fillId="0" borderId="10" xfId="0" applyNumberFormat="1" applyFont="1" applyFill="1" applyBorder="1" applyAlignment="1">
      <alignment horizontal="center" vertical="center" wrapText="1"/>
    </xf>
    <xf numFmtId="173" fontId="22" fillId="0" borderId="17" xfId="28" applyNumberFormat="1" applyFont="1" applyFill="1" applyBorder="1" applyAlignment="1">
      <alignment horizontal="center" vertical="center" wrapText="1"/>
    </xf>
    <xf numFmtId="173" fontId="22" fillId="0" borderId="16" xfId="28" applyNumberFormat="1" applyFont="1" applyFill="1" applyBorder="1" applyAlignment="1">
      <alignment horizontal="center" vertical="center" wrapText="1"/>
    </xf>
    <xf numFmtId="173" fontId="22" fillId="0" borderId="10" xfId="28" applyNumberFormat="1" applyFont="1" applyFill="1" applyBorder="1" applyAlignment="1">
      <alignment horizontal="center" vertical="center" wrapText="1"/>
    </xf>
    <xf numFmtId="173" fontId="25" fillId="0" borderId="10" xfId="28" applyNumberFormat="1" applyFont="1" applyFill="1" applyBorder="1" applyAlignment="1">
      <alignment horizontal="center" vertical="center" wrapText="1"/>
    </xf>
    <xf numFmtId="173" fontId="22" fillId="0" borderId="15" xfId="28" applyNumberFormat="1" applyFont="1" applyFill="1" applyBorder="1" applyAlignment="1">
      <alignment horizontal="center" vertical="center" wrapText="1"/>
    </xf>
    <xf numFmtId="173" fontId="25" fillId="0" borderId="0" xfId="0" applyNumberFormat="1" applyFont="1" applyFill="1" applyAlignment="1">
      <alignment horizontal="center"/>
    </xf>
    <xf numFmtId="173" fontId="25" fillId="0" borderId="10" xfId="28" applyNumberFormat="1" applyFont="1" applyFill="1" applyBorder="1" applyAlignment="1">
      <alignment wrapText="1"/>
    </xf>
    <xf numFmtId="173" fontId="22" fillId="0" borderId="10" xfId="28" applyNumberFormat="1" applyFont="1" applyFill="1" applyBorder="1" applyAlignment="1">
      <alignment wrapText="1"/>
    </xf>
    <xf numFmtId="173" fontId="25" fillId="0" borderId="10" xfId="46" applyNumberFormat="1" applyFont="1" applyFill="1" applyBorder="1" applyAlignment="1">
      <alignment horizontal="center" vertical="center" wrapText="1"/>
    </xf>
    <xf numFmtId="173" fontId="25" fillId="0" borderId="0" xfId="46" applyNumberFormat="1" applyFont="1" applyFill="1" applyAlignment="1">
      <alignment horizontal="center" vertical="center" wrapText="1"/>
    </xf>
    <xf numFmtId="173" fontId="25" fillId="0" borderId="10" xfId="0" applyNumberFormat="1" applyFont="1" applyFill="1" applyBorder="1" applyAlignment="1">
      <alignment horizontal="center" vertical="center" wrapText="1"/>
    </xf>
    <xf numFmtId="173" fontId="22" fillId="0" borderId="10" xfId="0" applyNumberFormat="1" applyFont="1" applyFill="1" applyBorder="1" applyAlignment="1">
      <alignment vertical="center"/>
    </xf>
    <xf numFmtId="173" fontId="29" fillId="0" borderId="10" xfId="28" applyFont="1" applyFill="1" applyBorder="1" applyAlignment="1">
      <alignment horizontal="center" vertical="center" wrapText="1"/>
    </xf>
    <xf numFmtId="173" fontId="29" fillId="0" borderId="10" xfId="28" applyFont="1" applyFill="1" applyBorder="1" applyAlignment="1">
      <alignment horizontal="center" vertical="center"/>
    </xf>
    <xf numFmtId="173" fontId="30" fillId="0" borderId="10" xfId="28" applyFont="1" applyFill="1" applyBorder="1" applyAlignment="1">
      <alignment horizontal="center" vertical="center"/>
    </xf>
    <xf numFmtId="173" fontId="29" fillId="0" borderId="17" xfId="28" applyFont="1" applyFill="1" applyBorder="1" applyAlignment="1">
      <alignment horizontal="center" vertical="center" wrapText="1"/>
    </xf>
    <xf numFmtId="173" fontId="29" fillId="0" borderId="15" xfId="28" applyFont="1" applyFill="1" applyBorder="1" applyAlignment="1">
      <alignment horizontal="center" vertical="center" wrapText="1"/>
    </xf>
    <xf numFmtId="173" fontId="29" fillId="0" borderId="16" xfId="28" applyFont="1" applyFill="1" applyBorder="1" applyAlignment="1">
      <alignment horizontal="center" vertical="center" wrapText="1"/>
    </xf>
    <xf numFmtId="173" fontId="30" fillId="0" borderId="17" xfId="28" applyFont="1" applyFill="1" applyBorder="1" applyAlignment="1">
      <alignment horizontal="center" vertical="center"/>
    </xf>
    <xf numFmtId="173" fontId="30" fillId="0" borderId="15" xfId="28" applyFont="1" applyFill="1" applyBorder="1" applyAlignment="1">
      <alignment horizontal="center" vertical="center"/>
    </xf>
    <xf numFmtId="173" fontId="30" fillId="0" borderId="16" xfId="28" applyFont="1" applyFill="1" applyBorder="1" applyAlignment="1">
      <alignment horizontal="center" vertical="center"/>
    </xf>
    <xf numFmtId="173" fontId="22" fillId="0" borderId="17" xfId="28" applyFont="1" applyFill="1" applyBorder="1" applyAlignment="1">
      <alignment horizontal="center" vertical="center"/>
    </xf>
    <xf numFmtId="173" fontId="22" fillId="0" borderId="15" xfId="28" applyFont="1" applyFill="1" applyBorder="1" applyAlignment="1">
      <alignment horizontal="center" vertical="center"/>
    </xf>
    <xf numFmtId="173" fontId="22" fillId="0" borderId="16" xfId="28" applyFont="1" applyFill="1" applyBorder="1" applyAlignment="1">
      <alignment horizontal="center" vertical="center"/>
    </xf>
    <xf numFmtId="173" fontId="29" fillId="0" borderId="17" xfId="28" applyFont="1" applyFill="1" applyBorder="1" applyAlignment="1">
      <alignment horizontal="center" vertical="center"/>
    </xf>
    <xf numFmtId="173" fontId="29" fillId="0" borderId="15" xfId="28" applyFont="1" applyFill="1" applyBorder="1" applyAlignment="1">
      <alignment horizontal="center" vertical="center"/>
    </xf>
    <xf numFmtId="173" fontId="29" fillId="0" borderId="16" xfId="28" applyFont="1" applyFill="1" applyBorder="1" applyAlignment="1">
      <alignment horizontal="center" vertical="center"/>
    </xf>
    <xf numFmtId="173" fontId="30" fillId="0" borderId="10" xfId="28" applyFont="1" applyFill="1" applyBorder="1" applyAlignment="1">
      <alignment horizontal="center" vertical="center" wrapText="1"/>
    </xf>
    <xf numFmtId="173" fontId="29" fillId="0" borderId="17" xfId="28" applyFont="1" applyFill="1" applyBorder="1" applyAlignment="1">
      <alignment horizontal="left" vertical="center"/>
    </xf>
    <xf numFmtId="173" fontId="29" fillId="0" borderId="15" xfId="28" applyFont="1" applyFill="1" applyBorder="1" applyAlignment="1">
      <alignment horizontal="left" vertical="center"/>
    </xf>
    <xf numFmtId="173" fontId="29" fillId="0" borderId="16" xfId="28" applyFont="1" applyFill="1" applyBorder="1" applyAlignment="1">
      <alignment horizontal="left" vertical="center"/>
    </xf>
    <xf numFmtId="0" fontId="25" fillId="0" borderId="0" xfId="47" applyNumberFormat="1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74" fontId="28" fillId="0" borderId="10" xfId="43" applyNumberFormat="1" applyFont="1" applyFill="1" applyBorder="1" applyAlignment="1">
      <alignment horizontal="center" vertical="center" wrapText="1"/>
    </xf>
    <xf numFmtId="0" fontId="22" fillId="0" borderId="10" xfId="43" applyFont="1" applyFill="1" applyBorder="1" applyAlignment="1">
      <alignment horizontal="center" vertical="center" wrapText="1"/>
    </xf>
    <xf numFmtId="174" fontId="29" fillId="0" borderId="10" xfId="48" applyNumberFormat="1" applyFont="1" applyFill="1" applyBorder="1" applyAlignment="1">
      <alignment horizontal="center" vertical="center" wrapText="1"/>
    </xf>
    <xf numFmtId="4" fontId="25" fillId="0" borderId="10" xfId="48" applyNumberFormat="1" applyFont="1" applyFill="1" applyBorder="1" applyAlignment="1">
      <alignment horizontal="center" vertical="center" wrapText="1"/>
    </xf>
    <xf numFmtId="174" fontId="29" fillId="0" borderId="10" xfId="46" applyNumberFormat="1" applyFont="1" applyFill="1" applyBorder="1" applyAlignment="1">
      <alignment horizontal="center" vertical="center" wrapText="1"/>
    </xf>
    <xf numFmtId="174" fontId="29" fillId="0" borderId="10" xfId="48" applyNumberFormat="1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horizontal="center" vertical="center"/>
    </xf>
    <xf numFmtId="4" fontId="22" fillId="0" borderId="10" xfId="0" applyNumberFormat="1" applyFont="1" applyFill="1" applyBorder="1" applyAlignment="1">
      <alignment horizontal="center" vertical="center"/>
    </xf>
    <xf numFmtId="4" fontId="22" fillId="0" borderId="10" xfId="48" applyNumberFormat="1" applyFont="1" applyFill="1" applyBorder="1" applyAlignment="1">
      <alignment horizontal="center" vertical="center"/>
    </xf>
    <xf numFmtId="4" fontId="25" fillId="0" borderId="10" xfId="55" applyNumberFormat="1" applyFont="1" applyFill="1" applyBorder="1" applyAlignment="1">
      <alignment horizontal="center" vertical="center" wrapText="1"/>
    </xf>
    <xf numFmtId="4" fontId="35" fillId="0" borderId="0" xfId="0" applyNumberFormat="1" applyFont="1" applyFill="1" applyBorder="1" applyAlignment="1">
      <alignment horizontal="center"/>
    </xf>
    <xf numFmtId="4" fontId="25" fillId="0" borderId="0" xfId="47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2006 migocarumner" xfId="38"/>
    <cellStyle name="Normal_2014petpatveramenavejin" xfId="39"/>
    <cellStyle name="Normal_24.4.mshak" xfId="40"/>
    <cellStyle name="Normal_ajakcutyun2012" xfId="41"/>
    <cellStyle name="Normal_Gayan" xfId="42"/>
    <cellStyle name="Normal_girq" xfId="43"/>
    <cellStyle name="Normal_havelvacerit" xfId="44"/>
    <cellStyle name="Normal_havelvacpet" xfId="45"/>
    <cellStyle name="Normal_havelvacwchpet" xfId="46"/>
    <cellStyle name="Normal_havelvacwchpet 2" xfId="47"/>
    <cellStyle name="Normal_Petpatver2012" xfId="48"/>
    <cellStyle name="Note" xfId="49" builtinId="10" customBuiltin="1"/>
    <cellStyle name="Output" xfId="50" builtinId="21" customBuiltin="1"/>
    <cellStyle name="Percent" xfId="51" builtinId="5"/>
    <cellStyle name="Title" xfId="52" builtinId="15" customBuiltin="1"/>
    <cellStyle name="Total" xfId="53" builtinId="25" customBuiltin="1"/>
    <cellStyle name="Warning Text" xfId="54" builtinId="11" customBuiltin="1"/>
    <cellStyle name="Обычный 2" xfId="55"/>
    <cellStyle name="Процентный 2" xfId="56"/>
    <cellStyle name="Финансовый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9"/>
  </sheetPr>
  <dimension ref="A1:F71"/>
  <sheetViews>
    <sheetView zoomScaleNormal="100" workbookViewId="0">
      <selection activeCell="B8" sqref="B8"/>
    </sheetView>
  </sheetViews>
  <sheetFormatPr defaultRowHeight="13.5" x14ac:dyDescent="0.25"/>
  <cols>
    <col min="1" max="1" width="56" style="2" customWidth="1"/>
    <col min="2" max="2" width="17.85546875" style="110" customWidth="1"/>
    <col min="3" max="3" width="15.5703125" style="90" customWidth="1"/>
    <col min="4" max="4" width="15.85546875" style="251" customWidth="1"/>
    <col min="5" max="5" width="12.140625" style="100" customWidth="1"/>
    <col min="6" max="6" width="14" style="1" bestFit="1" customWidth="1"/>
    <col min="7" max="16384" width="9.140625" style="1"/>
  </cols>
  <sheetData>
    <row r="1" spans="1:6" x14ac:dyDescent="0.25">
      <c r="E1" s="99" t="s">
        <v>710</v>
      </c>
    </row>
    <row r="2" spans="1:6" x14ac:dyDescent="0.25">
      <c r="E2" s="99" t="s">
        <v>584</v>
      </c>
    </row>
    <row r="3" spans="1:6" ht="14.25" x14ac:dyDescent="0.25">
      <c r="A3" s="313" t="s">
        <v>225</v>
      </c>
      <c r="B3" s="313"/>
      <c r="C3" s="313"/>
      <c r="D3" s="313"/>
      <c r="E3" s="313"/>
    </row>
    <row r="4" spans="1:6" ht="67.5" customHeight="1" x14ac:dyDescent="0.25">
      <c r="A4" s="314" t="s">
        <v>737</v>
      </c>
      <c r="B4" s="314"/>
      <c r="C4" s="314"/>
      <c r="D4" s="314"/>
      <c r="E4" s="314"/>
    </row>
    <row r="5" spans="1:6" x14ac:dyDescent="0.25">
      <c r="A5" s="237"/>
      <c r="B5" s="253"/>
      <c r="C5" s="93"/>
      <c r="D5" s="315" t="s">
        <v>230</v>
      </c>
      <c r="E5" s="315"/>
    </row>
    <row r="6" spans="1:6" ht="70.5" customHeight="1" x14ac:dyDescent="0.25">
      <c r="A6" s="75" t="s">
        <v>579</v>
      </c>
      <c r="B6" s="94" t="s">
        <v>226</v>
      </c>
      <c r="C6" s="94" t="s">
        <v>227</v>
      </c>
      <c r="D6" s="254" t="s">
        <v>228</v>
      </c>
      <c r="E6" s="255" t="s">
        <v>229</v>
      </c>
    </row>
    <row r="7" spans="1:6" s="294" customFormat="1" ht="48" customHeight="1" x14ac:dyDescent="0.25">
      <c r="A7" s="75" t="s">
        <v>539</v>
      </c>
      <c r="B7" s="295">
        <f>B8</f>
        <v>929967.2</v>
      </c>
      <c r="C7" s="295">
        <f>C8</f>
        <v>929967.2</v>
      </c>
      <c r="D7" s="295">
        <f>D8</f>
        <v>929561.66999999993</v>
      </c>
      <c r="E7" s="246">
        <f>D7/C7</f>
        <v>0.99956393085691619</v>
      </c>
      <c r="F7" s="293"/>
    </row>
    <row r="8" spans="1:6" ht="70.5" customHeight="1" x14ac:dyDescent="0.25">
      <c r="A8" s="28" t="s">
        <v>540</v>
      </c>
      <c r="B8" s="235">
        <f>B10+B11+B12+B13+B14+B15+B16+B17+B18+B19+B20+B21+B22+B23+B24+B25+B26+B27+B28+B29+B30+B31+B32+B33+B34+B35+B36+B37+B38+B39+B40+B41</f>
        <v>929967.2</v>
      </c>
      <c r="C8" s="235">
        <f>C10+C11+C12+C13+C14+C15+C16+C17+C18+C19+C20+C21+C22+C23+C24+C25+C26+C27+C28+C29+C30+C31+C32+C33+C34+C35+C36+C37+C38+C39+C40+C41</f>
        <v>929967.2</v>
      </c>
      <c r="D8" s="235">
        <f>D10+D11+D12+D13+D14+D15+D16+D17+D18+D19+D20+D21+D22+D23+D24+D25+D26+D27+D28+D29+D30+D31+D32+D33+D34+D35+D36+D37+D38+D39+D40+D41</f>
        <v>929561.66999999993</v>
      </c>
      <c r="E8" s="153">
        <f t="shared" ref="E8:E66" si="0">D8/C8</f>
        <v>0.99956393085691619</v>
      </c>
      <c r="F8" s="272"/>
    </row>
    <row r="9" spans="1:6" ht="14.25" x14ac:dyDescent="0.25">
      <c r="A9" s="46" t="s">
        <v>580</v>
      </c>
      <c r="B9" s="263"/>
      <c r="C9" s="263"/>
      <c r="D9" s="263"/>
      <c r="E9" s="138"/>
      <c r="F9" s="272"/>
    </row>
    <row r="10" spans="1:6" x14ac:dyDescent="0.25">
      <c r="A10" s="30" t="s">
        <v>752</v>
      </c>
      <c r="B10" s="196">
        <v>21000</v>
      </c>
      <c r="C10" s="196">
        <v>21000</v>
      </c>
      <c r="D10" s="196">
        <v>21000</v>
      </c>
      <c r="E10" s="252">
        <f t="shared" si="0"/>
        <v>1</v>
      </c>
      <c r="F10" s="272"/>
    </row>
    <row r="11" spans="1:6" ht="27" x14ac:dyDescent="0.25">
      <c r="A11" s="30" t="s">
        <v>753</v>
      </c>
      <c r="B11" s="196">
        <v>18000</v>
      </c>
      <c r="C11" s="196">
        <v>18000</v>
      </c>
      <c r="D11" s="196">
        <v>18000</v>
      </c>
      <c r="E11" s="252">
        <f t="shared" si="0"/>
        <v>1</v>
      </c>
      <c r="F11" s="272"/>
    </row>
    <row r="12" spans="1:6" ht="29.25" customHeight="1" x14ac:dyDescent="0.25">
      <c r="A12" s="30" t="s">
        <v>754</v>
      </c>
      <c r="B12" s="196">
        <v>110000</v>
      </c>
      <c r="C12" s="196">
        <v>110000</v>
      </c>
      <c r="D12" s="196">
        <v>110000</v>
      </c>
      <c r="E12" s="252">
        <f t="shared" si="0"/>
        <v>1</v>
      </c>
      <c r="F12" s="272"/>
    </row>
    <row r="13" spans="1:6" ht="27" x14ac:dyDescent="0.25">
      <c r="A13" s="30" t="s">
        <v>755</v>
      </c>
      <c r="B13" s="196">
        <v>7000</v>
      </c>
      <c r="C13" s="196">
        <v>7000</v>
      </c>
      <c r="D13" s="196">
        <v>7000</v>
      </c>
      <c r="E13" s="252">
        <f t="shared" si="0"/>
        <v>1</v>
      </c>
      <c r="F13" s="272"/>
    </row>
    <row r="14" spans="1:6" x14ac:dyDescent="0.25">
      <c r="A14" s="30" t="s">
        <v>756</v>
      </c>
      <c r="B14" s="196">
        <v>12000</v>
      </c>
      <c r="C14" s="196">
        <v>12000</v>
      </c>
      <c r="D14" s="196">
        <v>12000</v>
      </c>
      <c r="E14" s="252">
        <f t="shared" si="0"/>
        <v>1</v>
      </c>
      <c r="F14" s="272"/>
    </row>
    <row r="15" spans="1:6" ht="21" customHeight="1" x14ac:dyDescent="0.25">
      <c r="A15" s="30" t="s">
        <v>757</v>
      </c>
      <c r="B15" s="196">
        <v>220000</v>
      </c>
      <c r="C15" s="196">
        <v>220000</v>
      </c>
      <c r="D15" s="196">
        <v>220000</v>
      </c>
      <c r="E15" s="252">
        <f t="shared" si="0"/>
        <v>1</v>
      </c>
      <c r="F15" s="272"/>
    </row>
    <row r="16" spans="1:6" ht="21" customHeight="1" x14ac:dyDescent="0.25">
      <c r="A16" s="30" t="s">
        <v>758</v>
      </c>
      <c r="B16" s="196">
        <v>18000</v>
      </c>
      <c r="C16" s="196">
        <v>18000</v>
      </c>
      <c r="D16" s="196">
        <v>18000</v>
      </c>
      <c r="E16" s="252">
        <f t="shared" si="0"/>
        <v>1</v>
      </c>
      <c r="F16" s="272"/>
    </row>
    <row r="17" spans="1:6" ht="26.25" customHeight="1" x14ac:dyDescent="0.25">
      <c r="A17" s="30" t="s">
        <v>759</v>
      </c>
      <c r="B17" s="196">
        <v>9000</v>
      </c>
      <c r="C17" s="196">
        <v>9000</v>
      </c>
      <c r="D17" s="196">
        <v>9000</v>
      </c>
      <c r="E17" s="252">
        <f t="shared" si="0"/>
        <v>1</v>
      </c>
      <c r="F17" s="272"/>
    </row>
    <row r="18" spans="1:6" ht="23.25" customHeight="1" x14ac:dyDescent="0.25">
      <c r="A18" s="30" t="s">
        <v>738</v>
      </c>
      <c r="B18" s="196">
        <v>10000</v>
      </c>
      <c r="C18" s="196">
        <v>10000</v>
      </c>
      <c r="D18" s="196">
        <v>9973.26</v>
      </c>
      <c r="E18" s="252">
        <f t="shared" si="0"/>
        <v>0.99732600000000005</v>
      </c>
      <c r="F18" s="272"/>
    </row>
    <row r="19" spans="1:6" ht="23.25" customHeight="1" x14ac:dyDescent="0.25">
      <c r="A19" s="30" t="s">
        <v>760</v>
      </c>
      <c r="B19" s="196">
        <v>2000</v>
      </c>
      <c r="C19" s="196">
        <v>2000</v>
      </c>
      <c r="D19" s="196">
        <v>1744.5</v>
      </c>
      <c r="E19" s="252">
        <f t="shared" si="0"/>
        <v>0.87224999999999997</v>
      </c>
      <c r="F19" s="272"/>
    </row>
    <row r="20" spans="1:6" ht="19.5" customHeight="1" x14ac:dyDescent="0.25">
      <c r="A20" s="30" t="s">
        <v>761</v>
      </c>
      <c r="B20" s="196">
        <v>165000</v>
      </c>
      <c r="C20" s="196">
        <v>165000</v>
      </c>
      <c r="D20" s="196">
        <v>165000</v>
      </c>
      <c r="E20" s="252">
        <f t="shared" si="0"/>
        <v>1</v>
      </c>
      <c r="F20" s="272"/>
    </row>
    <row r="21" spans="1:6" ht="21" customHeight="1" x14ac:dyDescent="0.25">
      <c r="A21" s="30" t="s">
        <v>762</v>
      </c>
      <c r="B21" s="196">
        <v>18000</v>
      </c>
      <c r="C21" s="196">
        <v>18000</v>
      </c>
      <c r="D21" s="196">
        <v>18000</v>
      </c>
      <c r="E21" s="252">
        <f t="shared" si="0"/>
        <v>1</v>
      </c>
      <c r="F21" s="272"/>
    </row>
    <row r="22" spans="1:6" ht="31.5" customHeight="1" x14ac:dyDescent="0.25">
      <c r="A22" s="30" t="s">
        <v>763</v>
      </c>
      <c r="B22" s="196">
        <v>13000</v>
      </c>
      <c r="C22" s="196">
        <v>13000</v>
      </c>
      <c r="D22" s="196">
        <v>13000</v>
      </c>
      <c r="E22" s="252">
        <f t="shared" si="0"/>
        <v>1</v>
      </c>
      <c r="F22" s="272"/>
    </row>
    <row r="23" spans="1:6" ht="23.25" customHeight="1" x14ac:dyDescent="0.25">
      <c r="A23" s="30" t="s">
        <v>764</v>
      </c>
      <c r="B23" s="196">
        <v>26000</v>
      </c>
      <c r="C23" s="196">
        <v>26000</v>
      </c>
      <c r="D23" s="196">
        <v>26000</v>
      </c>
      <c r="E23" s="252">
        <f t="shared" si="0"/>
        <v>1</v>
      </c>
      <c r="F23" s="272"/>
    </row>
    <row r="24" spans="1:6" ht="27" x14ac:dyDescent="0.25">
      <c r="A24" s="30" t="s">
        <v>765</v>
      </c>
      <c r="B24" s="196">
        <v>3000</v>
      </c>
      <c r="C24" s="196">
        <v>3000</v>
      </c>
      <c r="D24" s="196">
        <v>3000</v>
      </c>
      <c r="E24" s="252">
        <f t="shared" si="0"/>
        <v>1</v>
      </c>
      <c r="F24" s="272"/>
    </row>
    <row r="25" spans="1:6" ht="18.75" customHeight="1" x14ac:dyDescent="0.25">
      <c r="A25" s="30" t="s">
        <v>766</v>
      </c>
      <c r="B25" s="196">
        <v>71000</v>
      </c>
      <c r="C25" s="196">
        <v>71000</v>
      </c>
      <c r="D25" s="196">
        <v>71000</v>
      </c>
      <c r="E25" s="252">
        <f t="shared" si="0"/>
        <v>1</v>
      </c>
      <c r="F25" s="272"/>
    </row>
    <row r="26" spans="1:6" x14ac:dyDescent="0.25">
      <c r="A26" s="30" t="s">
        <v>767</v>
      </c>
      <c r="B26" s="196">
        <v>35000</v>
      </c>
      <c r="C26" s="196">
        <v>35000</v>
      </c>
      <c r="D26" s="196">
        <v>35000</v>
      </c>
      <c r="E26" s="252">
        <f t="shared" si="0"/>
        <v>1</v>
      </c>
      <c r="F26" s="272"/>
    </row>
    <row r="27" spans="1:6" ht="20.25" customHeight="1" x14ac:dyDescent="0.25">
      <c r="A27" s="30" t="s">
        <v>768</v>
      </c>
      <c r="B27" s="196">
        <v>12000</v>
      </c>
      <c r="C27" s="196">
        <v>12000</v>
      </c>
      <c r="D27" s="196">
        <v>12000</v>
      </c>
      <c r="E27" s="252">
        <f t="shared" si="0"/>
        <v>1</v>
      </c>
      <c r="F27" s="272"/>
    </row>
    <row r="28" spans="1:6" x14ac:dyDescent="0.25">
      <c r="A28" s="30" t="s">
        <v>770</v>
      </c>
      <c r="B28" s="196">
        <v>57000</v>
      </c>
      <c r="C28" s="196">
        <v>57000</v>
      </c>
      <c r="D28" s="196">
        <v>57000</v>
      </c>
      <c r="E28" s="252">
        <f t="shared" si="0"/>
        <v>1</v>
      </c>
      <c r="F28" s="272"/>
    </row>
    <row r="29" spans="1:6" x14ac:dyDescent="0.25">
      <c r="A29" s="30" t="s">
        <v>771</v>
      </c>
      <c r="B29" s="196">
        <v>12000</v>
      </c>
      <c r="C29" s="196">
        <v>12000</v>
      </c>
      <c r="D29" s="196">
        <v>12000</v>
      </c>
      <c r="E29" s="252">
        <f t="shared" si="0"/>
        <v>1</v>
      </c>
      <c r="F29" s="272"/>
    </row>
    <row r="30" spans="1:6" ht="19.5" customHeight="1" x14ac:dyDescent="0.25">
      <c r="A30" s="30" t="s">
        <v>772</v>
      </c>
      <c r="B30" s="196">
        <v>20000</v>
      </c>
      <c r="C30" s="196">
        <v>20000</v>
      </c>
      <c r="D30" s="196">
        <v>20000</v>
      </c>
      <c r="E30" s="252">
        <f t="shared" si="0"/>
        <v>1</v>
      </c>
      <c r="F30" s="272"/>
    </row>
    <row r="31" spans="1:6" ht="26.25" customHeight="1" x14ac:dyDescent="0.25">
      <c r="A31" s="30" t="s">
        <v>773</v>
      </c>
      <c r="B31" s="196">
        <v>11000</v>
      </c>
      <c r="C31" s="196">
        <v>11000</v>
      </c>
      <c r="D31" s="196">
        <v>11000</v>
      </c>
      <c r="E31" s="252">
        <f t="shared" si="0"/>
        <v>1</v>
      </c>
      <c r="F31" s="272"/>
    </row>
    <row r="32" spans="1:6" ht="21.75" customHeight="1" x14ac:dyDescent="0.25">
      <c r="A32" s="30" t="s">
        <v>774</v>
      </c>
      <c r="B32" s="196">
        <v>14667.2</v>
      </c>
      <c r="C32" s="196">
        <v>14667.2</v>
      </c>
      <c r="D32" s="196">
        <v>14667.2</v>
      </c>
      <c r="E32" s="252">
        <f t="shared" si="0"/>
        <v>1</v>
      </c>
      <c r="F32" s="272"/>
    </row>
    <row r="33" spans="1:6" ht="17.25" customHeight="1" x14ac:dyDescent="0.25">
      <c r="A33" s="30" t="s">
        <v>775</v>
      </c>
      <c r="B33" s="196">
        <v>8000</v>
      </c>
      <c r="C33" s="196">
        <v>8000</v>
      </c>
      <c r="D33" s="196">
        <v>7977.4</v>
      </c>
      <c r="E33" s="252">
        <f t="shared" si="0"/>
        <v>0.99717499999999992</v>
      </c>
      <c r="F33" s="272"/>
    </row>
    <row r="34" spans="1:6" ht="15" customHeight="1" x14ac:dyDescent="0.25">
      <c r="A34" s="30" t="s">
        <v>776</v>
      </c>
      <c r="B34" s="196">
        <v>8000</v>
      </c>
      <c r="C34" s="196">
        <v>8000</v>
      </c>
      <c r="D34" s="196">
        <v>8000</v>
      </c>
      <c r="E34" s="252">
        <f t="shared" si="0"/>
        <v>1</v>
      </c>
      <c r="F34" s="272"/>
    </row>
    <row r="35" spans="1:6" x14ac:dyDescent="0.25">
      <c r="A35" s="30" t="s">
        <v>777</v>
      </c>
      <c r="B35" s="196">
        <v>6000</v>
      </c>
      <c r="C35" s="196">
        <v>6000</v>
      </c>
      <c r="D35" s="196">
        <v>6000</v>
      </c>
      <c r="E35" s="252">
        <f t="shared" si="0"/>
        <v>1</v>
      </c>
      <c r="F35" s="272"/>
    </row>
    <row r="36" spans="1:6" x14ac:dyDescent="0.25">
      <c r="A36" s="30" t="s">
        <v>778</v>
      </c>
      <c r="B36" s="196">
        <v>4000</v>
      </c>
      <c r="C36" s="196">
        <v>4000</v>
      </c>
      <c r="D36" s="196">
        <v>4000</v>
      </c>
      <c r="E36" s="252">
        <f t="shared" si="0"/>
        <v>1</v>
      </c>
      <c r="F36" s="272"/>
    </row>
    <row r="37" spans="1:6" ht="18.75" customHeight="1" x14ac:dyDescent="0.25">
      <c r="A37" s="30" t="s">
        <v>0</v>
      </c>
      <c r="B37" s="196">
        <v>5300</v>
      </c>
      <c r="C37" s="196">
        <v>5300</v>
      </c>
      <c r="D37" s="196">
        <v>5265.39</v>
      </c>
      <c r="E37" s="252">
        <f t="shared" si="0"/>
        <v>0.99346981132075474</v>
      </c>
      <c r="F37" s="272"/>
    </row>
    <row r="38" spans="1:6" ht="18" customHeight="1" x14ac:dyDescent="0.25">
      <c r="A38" s="30" t="s">
        <v>1</v>
      </c>
      <c r="B38" s="196">
        <v>5000</v>
      </c>
      <c r="C38" s="196">
        <v>5000</v>
      </c>
      <c r="D38" s="196">
        <v>4936.72</v>
      </c>
      <c r="E38" s="252">
        <f t="shared" si="0"/>
        <v>0.987344</v>
      </c>
      <c r="F38" s="272"/>
    </row>
    <row r="39" spans="1:6" ht="18" customHeight="1" x14ac:dyDescent="0.25">
      <c r="A39" s="30" t="s">
        <v>2</v>
      </c>
      <c r="B39" s="196">
        <v>5000</v>
      </c>
      <c r="C39" s="196">
        <v>5000</v>
      </c>
      <c r="D39" s="196">
        <v>4997.2</v>
      </c>
      <c r="E39" s="252">
        <f t="shared" si="0"/>
        <v>0.99944</v>
      </c>
      <c r="F39" s="272"/>
    </row>
    <row r="40" spans="1:6" ht="18" customHeight="1" x14ac:dyDescent="0.25">
      <c r="A40" s="30" t="s">
        <v>739</v>
      </c>
      <c r="B40" s="196">
        <v>2000</v>
      </c>
      <c r="C40" s="196">
        <v>2000</v>
      </c>
      <c r="D40" s="196">
        <v>2000</v>
      </c>
      <c r="E40" s="249">
        <v>0</v>
      </c>
      <c r="F40" s="272"/>
    </row>
    <row r="41" spans="1:6" ht="27.75" customHeight="1" x14ac:dyDescent="0.25">
      <c r="A41" s="30" t="s">
        <v>740</v>
      </c>
      <c r="B41" s="196">
        <v>2000</v>
      </c>
      <c r="C41" s="196">
        <v>2000</v>
      </c>
      <c r="D41" s="196">
        <v>2000</v>
      </c>
      <c r="E41" s="249">
        <v>0</v>
      </c>
      <c r="F41" s="272"/>
    </row>
    <row r="42" spans="1:6" ht="28.5" x14ac:dyDescent="0.25">
      <c r="A42" s="31" t="s">
        <v>541</v>
      </c>
      <c r="B42" s="295">
        <f>B43</f>
        <v>8000</v>
      </c>
      <c r="C42" s="295">
        <f>C43</f>
        <v>8000</v>
      </c>
      <c r="D42" s="295">
        <f t="shared" ref="B42:D43" si="1">D43</f>
        <v>8000</v>
      </c>
      <c r="E42" s="246">
        <f t="shared" si="0"/>
        <v>1</v>
      </c>
      <c r="F42" s="272"/>
    </row>
    <row r="43" spans="1:6" ht="28.5" x14ac:dyDescent="0.25">
      <c r="A43" s="28" t="s">
        <v>540</v>
      </c>
      <c r="B43" s="235">
        <f t="shared" si="1"/>
        <v>8000</v>
      </c>
      <c r="C43" s="235">
        <f t="shared" si="1"/>
        <v>8000</v>
      </c>
      <c r="D43" s="235">
        <f t="shared" si="1"/>
        <v>8000</v>
      </c>
      <c r="E43" s="153">
        <f t="shared" si="0"/>
        <v>1</v>
      </c>
      <c r="F43" s="272"/>
    </row>
    <row r="44" spans="1:6" ht="31.5" customHeight="1" x14ac:dyDescent="0.25">
      <c r="A44" s="32" t="s">
        <v>3</v>
      </c>
      <c r="B44" s="196">
        <v>8000</v>
      </c>
      <c r="C44" s="196">
        <v>8000</v>
      </c>
      <c r="D44" s="196">
        <v>8000</v>
      </c>
      <c r="E44" s="252">
        <f>D44/C44</f>
        <v>1</v>
      </c>
      <c r="F44" s="272"/>
    </row>
    <row r="45" spans="1:6" ht="27" customHeight="1" x14ac:dyDescent="0.25">
      <c r="A45" s="31" t="s">
        <v>542</v>
      </c>
      <c r="B45" s="295">
        <f>B46</f>
        <v>9000</v>
      </c>
      <c r="C45" s="295">
        <f>C46</f>
        <v>10822.6</v>
      </c>
      <c r="D45" s="295">
        <f>D46</f>
        <v>10802.2</v>
      </c>
      <c r="E45" s="246">
        <f t="shared" si="0"/>
        <v>0.99811505553194246</v>
      </c>
      <c r="F45" s="272"/>
    </row>
    <row r="46" spans="1:6" ht="32.25" customHeight="1" x14ac:dyDescent="0.25">
      <c r="A46" s="28" t="s">
        <v>540</v>
      </c>
      <c r="B46" s="235">
        <f>B48+B49+B50+B51</f>
        <v>9000</v>
      </c>
      <c r="C46" s="235">
        <f>C48+C49+C50+C51</f>
        <v>10822.6</v>
      </c>
      <c r="D46" s="235">
        <f>D48+D49+D50+D51</f>
        <v>10802.2</v>
      </c>
      <c r="E46" s="153">
        <f>D46/C46</f>
        <v>0.99811505553194246</v>
      </c>
      <c r="F46" s="272"/>
    </row>
    <row r="47" spans="1:6" ht="17.25" customHeight="1" x14ac:dyDescent="0.25">
      <c r="A47" s="46" t="s">
        <v>580</v>
      </c>
      <c r="B47" s="218"/>
      <c r="C47" s="218"/>
      <c r="D47" s="218"/>
      <c r="E47" s="137"/>
      <c r="F47" s="272"/>
    </row>
    <row r="48" spans="1:6" ht="20.25" customHeight="1" x14ac:dyDescent="0.25">
      <c r="A48" s="30" t="s">
        <v>5</v>
      </c>
      <c r="B48" s="196">
        <v>1000</v>
      </c>
      <c r="C48" s="196">
        <v>1000</v>
      </c>
      <c r="D48" s="196">
        <v>1000</v>
      </c>
      <c r="E48" s="252">
        <f t="shared" si="0"/>
        <v>1</v>
      </c>
      <c r="F48" s="272"/>
    </row>
    <row r="49" spans="1:6" ht="19.5" customHeight="1" x14ac:dyDescent="0.25">
      <c r="A49" s="30" t="s">
        <v>4</v>
      </c>
      <c r="B49" s="196">
        <v>3000</v>
      </c>
      <c r="C49" s="196">
        <v>4822.6000000000004</v>
      </c>
      <c r="D49" s="196">
        <v>4822.2</v>
      </c>
      <c r="E49" s="252">
        <f t="shared" si="0"/>
        <v>0.99991705718906798</v>
      </c>
      <c r="F49" s="272"/>
    </row>
    <row r="50" spans="1:6" ht="19.5" customHeight="1" x14ac:dyDescent="0.25">
      <c r="A50" s="30" t="s">
        <v>6</v>
      </c>
      <c r="B50" s="196">
        <v>3000</v>
      </c>
      <c r="C50" s="196">
        <v>3000</v>
      </c>
      <c r="D50" s="196">
        <v>3000</v>
      </c>
      <c r="E50" s="252">
        <f t="shared" si="0"/>
        <v>1</v>
      </c>
      <c r="F50" s="272"/>
    </row>
    <row r="51" spans="1:6" ht="21.75" customHeight="1" x14ac:dyDescent="0.25">
      <c r="A51" s="30" t="s">
        <v>7</v>
      </c>
      <c r="B51" s="196">
        <v>2000</v>
      </c>
      <c r="C51" s="196">
        <v>2000</v>
      </c>
      <c r="D51" s="196">
        <v>1980</v>
      </c>
      <c r="E51" s="252">
        <f t="shared" si="0"/>
        <v>0.99</v>
      </c>
      <c r="F51" s="272"/>
    </row>
    <row r="52" spans="1:6" ht="14.25" x14ac:dyDescent="0.25">
      <c r="A52" s="34" t="s">
        <v>543</v>
      </c>
      <c r="B52" s="295">
        <f>B53</f>
        <v>5500</v>
      </c>
      <c r="C52" s="295">
        <f>C53</f>
        <v>5500</v>
      </c>
      <c r="D52" s="295">
        <f t="shared" ref="B52:D53" si="2">D53</f>
        <v>5500</v>
      </c>
      <c r="E52" s="246">
        <f t="shared" si="0"/>
        <v>1</v>
      </c>
      <c r="F52" s="272"/>
    </row>
    <row r="53" spans="1:6" ht="14.25" x14ac:dyDescent="0.25">
      <c r="A53" s="28" t="s">
        <v>588</v>
      </c>
      <c r="B53" s="235">
        <f t="shared" si="2"/>
        <v>5500</v>
      </c>
      <c r="C53" s="235">
        <f t="shared" si="2"/>
        <v>5500</v>
      </c>
      <c r="D53" s="235">
        <f t="shared" si="2"/>
        <v>5500</v>
      </c>
      <c r="E53" s="153">
        <f t="shared" si="0"/>
        <v>1</v>
      </c>
      <c r="F53" s="272"/>
    </row>
    <row r="54" spans="1:6" ht="21" customHeight="1" x14ac:dyDescent="0.25">
      <c r="A54" s="33" t="s">
        <v>9</v>
      </c>
      <c r="B54" s="196">
        <v>5500</v>
      </c>
      <c r="C54" s="196">
        <v>5500</v>
      </c>
      <c r="D54" s="196">
        <v>5500</v>
      </c>
      <c r="E54" s="252">
        <f t="shared" si="0"/>
        <v>1</v>
      </c>
      <c r="F54" s="272"/>
    </row>
    <row r="55" spans="1:6" ht="22.5" customHeight="1" x14ac:dyDescent="0.25">
      <c r="A55" s="31" t="s">
        <v>544</v>
      </c>
      <c r="B55" s="295">
        <f t="shared" ref="B55:D56" si="3">B56</f>
        <v>38000</v>
      </c>
      <c r="C55" s="295">
        <f t="shared" si="3"/>
        <v>38000</v>
      </c>
      <c r="D55" s="295">
        <f t="shared" si="3"/>
        <v>37630</v>
      </c>
      <c r="E55" s="246">
        <f t="shared" si="0"/>
        <v>0.99026315789473685</v>
      </c>
      <c r="F55" s="272"/>
    </row>
    <row r="56" spans="1:6" ht="18.75" customHeight="1" x14ac:dyDescent="0.25">
      <c r="A56" s="28" t="s">
        <v>588</v>
      </c>
      <c r="B56" s="235">
        <f t="shared" si="3"/>
        <v>38000</v>
      </c>
      <c r="C56" s="235">
        <f t="shared" si="3"/>
        <v>38000</v>
      </c>
      <c r="D56" s="235">
        <f t="shared" si="3"/>
        <v>37630</v>
      </c>
      <c r="E56" s="153">
        <f t="shared" si="0"/>
        <v>0.99026315789473685</v>
      </c>
      <c r="F56" s="272"/>
    </row>
    <row r="57" spans="1:6" ht="25.5" customHeight="1" x14ac:dyDescent="0.25">
      <c r="A57" s="33" t="s">
        <v>10</v>
      </c>
      <c r="B57" s="196">
        <v>38000</v>
      </c>
      <c r="C57" s="196">
        <v>38000</v>
      </c>
      <c r="D57" s="196">
        <v>37630</v>
      </c>
      <c r="E57" s="252">
        <f t="shared" si="0"/>
        <v>0.99026315789473685</v>
      </c>
      <c r="F57" s="272"/>
    </row>
    <row r="58" spans="1:6" ht="33" customHeight="1" x14ac:dyDescent="0.25">
      <c r="A58" s="31" t="s">
        <v>741</v>
      </c>
      <c r="B58" s="295">
        <f>B59</f>
        <v>44014.3</v>
      </c>
      <c r="C58" s="295">
        <f>C59</f>
        <v>44014.3</v>
      </c>
      <c r="D58" s="295">
        <f t="shared" ref="B58:D59" si="4">D59</f>
        <v>44014.3</v>
      </c>
      <c r="E58" s="246">
        <f t="shared" si="0"/>
        <v>1</v>
      </c>
      <c r="F58" s="272"/>
    </row>
    <row r="59" spans="1:6" ht="28.5" x14ac:dyDescent="0.25">
      <c r="A59" s="28" t="s">
        <v>540</v>
      </c>
      <c r="B59" s="235">
        <f t="shared" si="4"/>
        <v>44014.3</v>
      </c>
      <c r="C59" s="235">
        <f t="shared" si="4"/>
        <v>44014.3</v>
      </c>
      <c r="D59" s="235">
        <f t="shared" si="4"/>
        <v>44014.3</v>
      </c>
      <c r="E59" s="153">
        <f t="shared" si="0"/>
        <v>1</v>
      </c>
      <c r="F59" s="272"/>
    </row>
    <row r="60" spans="1:6" ht="27" x14ac:dyDescent="0.25">
      <c r="A60" s="33" t="s">
        <v>8</v>
      </c>
      <c r="B60" s="196">
        <v>44014.3</v>
      </c>
      <c r="C60" s="196">
        <v>44014.3</v>
      </c>
      <c r="D60" s="196">
        <v>44014.3</v>
      </c>
      <c r="E60" s="252">
        <f t="shared" si="0"/>
        <v>1</v>
      </c>
      <c r="F60" s="272"/>
    </row>
    <row r="61" spans="1:6" ht="56.25" customHeight="1" x14ac:dyDescent="0.25">
      <c r="A61" s="31" t="s">
        <v>742</v>
      </c>
      <c r="B61" s="295">
        <f t="shared" ref="B61:D62" si="5">B62</f>
        <v>18290.400000000001</v>
      </c>
      <c r="C61" s="295">
        <f t="shared" si="5"/>
        <v>18290.400000000001</v>
      </c>
      <c r="D61" s="295">
        <f t="shared" si="5"/>
        <v>16540.060000000001</v>
      </c>
      <c r="E61" s="246">
        <f t="shared" si="0"/>
        <v>0.90430280365656301</v>
      </c>
      <c r="F61" s="272"/>
    </row>
    <row r="62" spans="1:6" ht="28.5" x14ac:dyDescent="0.25">
      <c r="A62" s="28" t="s">
        <v>540</v>
      </c>
      <c r="B62" s="235">
        <f t="shared" si="5"/>
        <v>18290.400000000001</v>
      </c>
      <c r="C62" s="235">
        <f t="shared" si="5"/>
        <v>18290.400000000001</v>
      </c>
      <c r="D62" s="235">
        <f t="shared" si="5"/>
        <v>16540.060000000001</v>
      </c>
      <c r="E62" s="153">
        <f t="shared" si="0"/>
        <v>0.90430280365656301</v>
      </c>
      <c r="F62" s="272"/>
    </row>
    <row r="63" spans="1:6" ht="39.75" customHeight="1" x14ac:dyDescent="0.25">
      <c r="A63" s="33" t="s">
        <v>743</v>
      </c>
      <c r="B63" s="196">
        <v>18290.400000000001</v>
      </c>
      <c r="C63" s="196">
        <v>18290.400000000001</v>
      </c>
      <c r="D63" s="196">
        <v>16540.060000000001</v>
      </c>
      <c r="E63" s="252">
        <f t="shared" si="0"/>
        <v>0.90430280365656301</v>
      </c>
      <c r="F63" s="272"/>
    </row>
    <row r="64" spans="1:6" ht="28.5" x14ac:dyDescent="0.25">
      <c r="A64" s="31" t="s">
        <v>745</v>
      </c>
      <c r="B64" s="295">
        <f>B65</f>
        <v>21329.8</v>
      </c>
      <c r="C64" s="295">
        <f>C65</f>
        <v>20329.8</v>
      </c>
      <c r="D64" s="295">
        <f t="shared" ref="B64:D65" si="6">D65</f>
        <v>20329.8</v>
      </c>
      <c r="E64" s="246">
        <f t="shared" si="0"/>
        <v>1</v>
      </c>
      <c r="F64" s="272"/>
    </row>
    <row r="65" spans="1:6" ht="28.5" x14ac:dyDescent="0.25">
      <c r="A65" s="28" t="s">
        <v>540</v>
      </c>
      <c r="B65" s="235">
        <f t="shared" si="6"/>
        <v>21329.8</v>
      </c>
      <c r="C65" s="235">
        <f t="shared" si="6"/>
        <v>20329.8</v>
      </c>
      <c r="D65" s="235">
        <f t="shared" si="6"/>
        <v>20329.8</v>
      </c>
      <c r="E65" s="153">
        <f t="shared" si="0"/>
        <v>1</v>
      </c>
      <c r="F65" s="272"/>
    </row>
    <row r="66" spans="1:6" ht="13.5" customHeight="1" x14ac:dyDescent="0.25">
      <c r="A66" s="33" t="s">
        <v>744</v>
      </c>
      <c r="B66" s="196">
        <v>21329.8</v>
      </c>
      <c r="C66" s="196">
        <v>20329.8</v>
      </c>
      <c r="D66" s="196">
        <v>20329.8</v>
      </c>
      <c r="E66" s="252">
        <f t="shared" si="0"/>
        <v>1</v>
      </c>
      <c r="F66" s="272"/>
    </row>
    <row r="67" spans="1:6" ht="14.25" x14ac:dyDescent="0.25">
      <c r="A67" s="116"/>
      <c r="B67" s="207"/>
      <c r="C67" s="207"/>
      <c r="D67" s="256"/>
      <c r="E67" s="118"/>
      <c r="F67" s="272"/>
    </row>
    <row r="68" spans="1:6" ht="14.25" x14ac:dyDescent="0.25">
      <c r="A68" s="116"/>
      <c r="B68" s="207"/>
      <c r="C68" s="207"/>
      <c r="D68" s="256"/>
      <c r="E68" s="118"/>
      <c r="F68" s="272"/>
    </row>
    <row r="69" spans="1:6" ht="14.25" x14ac:dyDescent="0.25">
      <c r="A69" s="116"/>
      <c r="B69" s="207"/>
      <c r="C69" s="207"/>
      <c r="D69" s="256"/>
      <c r="E69" s="118"/>
    </row>
    <row r="70" spans="1:6" ht="13.5" customHeight="1" x14ac:dyDescent="0.25">
      <c r="A70" s="312" t="s">
        <v>657</v>
      </c>
      <c r="B70" s="312"/>
      <c r="C70" s="312"/>
      <c r="D70" s="312"/>
      <c r="E70" s="312"/>
    </row>
    <row r="71" spans="1:6" x14ac:dyDescent="0.25">
      <c r="A71" s="312" t="s">
        <v>698</v>
      </c>
      <c r="B71" s="312"/>
      <c r="C71" s="312"/>
      <c r="D71" s="312"/>
      <c r="E71" s="312"/>
    </row>
  </sheetData>
  <mergeCells count="5">
    <mergeCell ref="A70:E70"/>
    <mergeCell ref="A71:E71"/>
    <mergeCell ref="A3:E3"/>
    <mergeCell ref="A4:E4"/>
    <mergeCell ref="D5:E5"/>
  </mergeCells>
  <phoneticPr fontId="0" type="noConversion"/>
  <pageMargins left="0.28999999999999998" right="0.25" top="0.37" bottom="0.43" header="0.27" footer="0.23"/>
  <pageSetup paperSize="9" scale="85" firstPageNumber="1225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G135"/>
  <sheetViews>
    <sheetView zoomScaleNormal="100" workbookViewId="0">
      <selection activeCell="A19" sqref="A19:B19"/>
    </sheetView>
  </sheetViews>
  <sheetFormatPr defaultRowHeight="13.5" x14ac:dyDescent="0.25"/>
  <cols>
    <col min="1" max="1" width="41.28515625" style="92" customWidth="1"/>
    <col min="2" max="2" width="31.5703125" style="92" customWidth="1"/>
    <col min="3" max="3" width="18.28515625" style="187" bestFit="1" customWidth="1"/>
    <col min="4" max="4" width="18.28515625" style="188" bestFit="1" customWidth="1"/>
    <col min="5" max="5" width="16.5703125" style="188" customWidth="1"/>
    <col min="6" max="6" width="12" style="185" customWidth="1"/>
    <col min="7" max="16384" width="9.140625" style="93"/>
  </cols>
  <sheetData>
    <row r="1" spans="1:7" ht="15" customHeight="1" x14ac:dyDescent="0.25">
      <c r="F1" s="184" t="s">
        <v>710</v>
      </c>
    </row>
    <row r="2" spans="1:7" ht="17.25" customHeight="1" x14ac:dyDescent="0.25">
      <c r="F2" s="184" t="s">
        <v>186</v>
      </c>
    </row>
    <row r="3" spans="1:7" x14ac:dyDescent="0.25">
      <c r="C3" s="189"/>
    </row>
    <row r="4" spans="1:7" x14ac:dyDescent="0.25">
      <c r="C4" s="305"/>
    </row>
    <row r="5" spans="1:7" ht="17.25" customHeight="1" x14ac:dyDescent="0.25">
      <c r="A5" s="336" t="s">
        <v>225</v>
      </c>
      <c r="B5" s="336"/>
      <c r="C5" s="336"/>
      <c r="D5" s="336"/>
      <c r="E5" s="336"/>
      <c r="F5" s="336"/>
    </row>
    <row r="6" spans="1:7" ht="43.5" customHeight="1" x14ac:dyDescent="0.25">
      <c r="A6" s="340" t="s">
        <v>659</v>
      </c>
      <c r="B6" s="340"/>
      <c r="C6" s="340"/>
      <c r="D6" s="340"/>
      <c r="E6" s="340"/>
      <c r="F6" s="340"/>
    </row>
    <row r="7" spans="1:7" ht="49.5" customHeight="1" x14ac:dyDescent="0.25">
      <c r="A7" s="204"/>
      <c r="B7" s="204"/>
      <c r="C7" s="205"/>
      <c r="D7" s="205"/>
      <c r="E7" s="315" t="s">
        <v>230</v>
      </c>
      <c r="F7" s="315"/>
    </row>
    <row r="8" spans="1:7" ht="90" customHeight="1" x14ac:dyDescent="0.25">
      <c r="A8" s="94" t="s">
        <v>579</v>
      </c>
      <c r="B8" s="95" t="s">
        <v>587</v>
      </c>
      <c r="C8" s="206" t="s">
        <v>226</v>
      </c>
      <c r="D8" s="206" t="s">
        <v>227</v>
      </c>
      <c r="E8" s="206" t="s">
        <v>228</v>
      </c>
      <c r="F8" s="85" t="s">
        <v>229</v>
      </c>
    </row>
    <row r="9" spans="1:7" ht="18.75" customHeight="1" x14ac:dyDescent="0.25">
      <c r="A9" s="339" t="s">
        <v>730</v>
      </c>
      <c r="B9" s="330"/>
      <c r="C9" s="295">
        <f>C10</f>
        <v>72222.100000000006</v>
      </c>
      <c r="D9" s="295">
        <f>D10</f>
        <v>72222.100000000006</v>
      </c>
      <c r="E9" s="295">
        <f>E10</f>
        <v>72222.100000000006</v>
      </c>
      <c r="F9" s="85">
        <f>E9/D9</f>
        <v>1</v>
      </c>
      <c r="G9" s="275"/>
    </row>
    <row r="10" spans="1:7" ht="14.25" x14ac:dyDescent="0.25">
      <c r="A10" s="339" t="s">
        <v>567</v>
      </c>
      <c r="B10" s="330"/>
      <c r="C10" s="295">
        <f>C12+C13</f>
        <v>72222.100000000006</v>
      </c>
      <c r="D10" s="295">
        <f>D12+D13</f>
        <v>72222.100000000006</v>
      </c>
      <c r="E10" s="295">
        <f>E12+E13</f>
        <v>72222.100000000006</v>
      </c>
      <c r="F10" s="85">
        <f t="shared" ref="F10:F67" si="0">E10/D10</f>
        <v>1</v>
      </c>
      <c r="G10" s="275"/>
    </row>
    <row r="11" spans="1:7" ht="14.25" x14ac:dyDescent="0.25">
      <c r="A11" s="330" t="s">
        <v>570</v>
      </c>
      <c r="B11" s="330"/>
      <c r="C11" s="201"/>
      <c r="D11" s="201"/>
      <c r="E11" s="201"/>
      <c r="F11" s="186"/>
      <c r="G11" s="275"/>
    </row>
    <row r="12" spans="1:7" ht="27" x14ac:dyDescent="0.25">
      <c r="A12" s="96" t="s">
        <v>184</v>
      </c>
      <c r="B12" s="96" t="s">
        <v>185</v>
      </c>
      <c r="C12" s="196">
        <v>46335</v>
      </c>
      <c r="D12" s="196">
        <v>46335</v>
      </c>
      <c r="E12" s="196">
        <v>46335</v>
      </c>
      <c r="F12" s="154">
        <f t="shared" si="0"/>
        <v>1</v>
      </c>
      <c r="G12" s="275"/>
    </row>
    <row r="13" spans="1:7" ht="27" x14ac:dyDescent="0.25">
      <c r="A13" s="96" t="s">
        <v>190</v>
      </c>
      <c r="B13" s="96" t="s">
        <v>191</v>
      </c>
      <c r="C13" s="196">
        <v>25887.1</v>
      </c>
      <c r="D13" s="196">
        <v>25887.1</v>
      </c>
      <c r="E13" s="196">
        <v>25887.1</v>
      </c>
      <c r="F13" s="154">
        <f t="shared" si="0"/>
        <v>1</v>
      </c>
      <c r="G13" s="275"/>
    </row>
    <row r="14" spans="1:7" ht="26.25" customHeight="1" x14ac:dyDescent="0.25">
      <c r="A14" s="341" t="s">
        <v>208</v>
      </c>
      <c r="B14" s="342"/>
      <c r="C14" s="295">
        <f>C15</f>
        <v>49077.1</v>
      </c>
      <c r="D14" s="295">
        <f>D15</f>
        <v>49077.1</v>
      </c>
      <c r="E14" s="295">
        <f>E15</f>
        <v>47097.1</v>
      </c>
      <c r="F14" s="85">
        <f t="shared" si="0"/>
        <v>0.95965531785700464</v>
      </c>
      <c r="G14" s="275"/>
    </row>
    <row r="15" spans="1:7" ht="14.25" x14ac:dyDescent="0.25">
      <c r="A15" s="339" t="s">
        <v>567</v>
      </c>
      <c r="B15" s="339"/>
      <c r="C15" s="295">
        <f>C17+C35+C64+C68</f>
        <v>49077.1</v>
      </c>
      <c r="D15" s="295">
        <f>D17+D35+D64+D68</f>
        <v>49077.1</v>
      </c>
      <c r="E15" s="295">
        <f>E17+E35+E64+E68</f>
        <v>47097.1</v>
      </c>
      <c r="F15" s="85">
        <f t="shared" si="0"/>
        <v>0.95965531785700464</v>
      </c>
      <c r="G15" s="275"/>
    </row>
    <row r="16" spans="1:7" ht="18" customHeight="1" x14ac:dyDescent="0.25">
      <c r="A16" s="330" t="s">
        <v>570</v>
      </c>
      <c r="B16" s="330"/>
      <c r="C16" s="201"/>
      <c r="D16" s="201"/>
      <c r="E16" s="201"/>
      <c r="F16" s="165"/>
      <c r="G16" s="275"/>
    </row>
    <row r="17" spans="1:7" ht="21.75" customHeight="1" x14ac:dyDescent="0.25">
      <c r="A17" s="339" t="s">
        <v>550</v>
      </c>
      <c r="B17" s="339"/>
      <c r="C17" s="295">
        <f>C20+C21+C22+C23+C24+C25+C26+C27+C28+C29+C30+C31+C32+C34</f>
        <v>11077</v>
      </c>
      <c r="D17" s="295">
        <f>D20+D21+D22+D23+D24+D25+D26+D27+D28+D29+D30+D31+D32+D34</f>
        <v>11077</v>
      </c>
      <c r="E17" s="295">
        <f>E20+E21+E22+E23+E24+E25+E26+E27+E28+E29+E30+E31+E32+E34</f>
        <v>11077</v>
      </c>
      <c r="F17" s="85">
        <f t="shared" si="0"/>
        <v>1</v>
      </c>
      <c r="G17" s="275"/>
    </row>
    <row r="18" spans="1:7" ht="12" customHeight="1" x14ac:dyDescent="0.25">
      <c r="A18" s="330" t="s">
        <v>570</v>
      </c>
      <c r="B18" s="330"/>
      <c r="C18" s="269"/>
      <c r="D18" s="269"/>
      <c r="E18" s="269"/>
      <c r="F18" s="137"/>
      <c r="G18" s="275"/>
    </row>
    <row r="19" spans="1:7" ht="15.75" customHeight="1" x14ac:dyDescent="0.25">
      <c r="A19" s="330" t="s">
        <v>551</v>
      </c>
      <c r="B19" s="330"/>
      <c r="C19" s="306"/>
      <c r="D19" s="306"/>
      <c r="E19" s="306"/>
      <c r="F19" s="137"/>
      <c r="G19" s="275"/>
    </row>
    <row r="20" spans="1:7" ht="27" x14ac:dyDescent="0.25">
      <c r="A20" s="91" t="s">
        <v>192</v>
      </c>
      <c r="B20" s="91" t="s">
        <v>193</v>
      </c>
      <c r="C20" s="196">
        <v>900</v>
      </c>
      <c r="D20" s="196">
        <v>900</v>
      </c>
      <c r="E20" s="196">
        <v>900</v>
      </c>
      <c r="F20" s="282">
        <f t="shared" si="0"/>
        <v>1</v>
      </c>
      <c r="G20" s="275"/>
    </row>
    <row r="21" spans="1:7" ht="17.25" customHeight="1" x14ac:dyDescent="0.25">
      <c r="A21" s="91" t="s">
        <v>194</v>
      </c>
      <c r="B21" s="91" t="s">
        <v>195</v>
      </c>
      <c r="C21" s="196">
        <v>900</v>
      </c>
      <c r="D21" s="196">
        <v>900</v>
      </c>
      <c r="E21" s="196">
        <v>900</v>
      </c>
      <c r="F21" s="282">
        <f t="shared" si="0"/>
        <v>1</v>
      </c>
      <c r="G21" s="275"/>
    </row>
    <row r="22" spans="1:7" ht="27" customHeight="1" x14ac:dyDescent="0.25">
      <c r="A22" s="91" t="s">
        <v>187</v>
      </c>
      <c r="B22" s="91" t="s">
        <v>196</v>
      </c>
      <c r="C22" s="196">
        <v>900</v>
      </c>
      <c r="D22" s="196">
        <v>900</v>
      </c>
      <c r="E22" s="196">
        <v>900</v>
      </c>
      <c r="F22" s="282">
        <f t="shared" si="0"/>
        <v>1</v>
      </c>
      <c r="G22" s="275"/>
    </row>
    <row r="23" spans="1:7" ht="16.5" customHeight="1" x14ac:dyDescent="0.25">
      <c r="A23" s="91" t="s">
        <v>197</v>
      </c>
      <c r="B23" s="91" t="s">
        <v>198</v>
      </c>
      <c r="C23" s="196">
        <v>500</v>
      </c>
      <c r="D23" s="196">
        <v>500</v>
      </c>
      <c r="E23" s="196">
        <v>500</v>
      </c>
      <c r="F23" s="282">
        <f t="shared" si="0"/>
        <v>1</v>
      </c>
      <c r="G23" s="275"/>
    </row>
    <row r="24" spans="1:7" ht="30" customHeight="1" x14ac:dyDescent="0.25">
      <c r="A24" s="91" t="s">
        <v>361</v>
      </c>
      <c r="B24" s="91" t="s">
        <v>199</v>
      </c>
      <c r="C24" s="196">
        <v>2648</v>
      </c>
      <c r="D24" s="196">
        <v>2648</v>
      </c>
      <c r="E24" s="196">
        <v>2648</v>
      </c>
      <c r="F24" s="282">
        <f t="shared" si="0"/>
        <v>1</v>
      </c>
      <c r="G24" s="275"/>
    </row>
    <row r="25" spans="1:7" ht="27" x14ac:dyDescent="0.25">
      <c r="A25" s="91" t="s">
        <v>200</v>
      </c>
      <c r="B25" s="91" t="s">
        <v>201</v>
      </c>
      <c r="C25" s="196">
        <v>900</v>
      </c>
      <c r="D25" s="196">
        <v>900</v>
      </c>
      <c r="E25" s="196">
        <v>900</v>
      </c>
      <c r="F25" s="282">
        <f t="shared" si="0"/>
        <v>1</v>
      </c>
      <c r="G25" s="275"/>
    </row>
    <row r="26" spans="1:7" ht="27" x14ac:dyDescent="0.25">
      <c r="A26" s="91" t="s">
        <v>202</v>
      </c>
      <c r="B26" s="91" t="s">
        <v>674</v>
      </c>
      <c r="C26" s="196">
        <v>500</v>
      </c>
      <c r="D26" s="196">
        <v>500</v>
      </c>
      <c r="E26" s="196">
        <v>500</v>
      </c>
      <c r="F26" s="282">
        <f t="shared" si="0"/>
        <v>1</v>
      </c>
      <c r="G26" s="275"/>
    </row>
    <row r="27" spans="1:7" ht="29.25" customHeight="1" x14ac:dyDescent="0.25">
      <c r="A27" s="91" t="s">
        <v>362</v>
      </c>
      <c r="B27" s="91" t="s">
        <v>203</v>
      </c>
      <c r="C27" s="196">
        <v>500</v>
      </c>
      <c r="D27" s="196">
        <v>500</v>
      </c>
      <c r="E27" s="196">
        <v>500</v>
      </c>
      <c r="F27" s="282">
        <f t="shared" si="0"/>
        <v>1</v>
      </c>
      <c r="G27" s="275"/>
    </row>
    <row r="28" spans="1:7" ht="27" x14ac:dyDescent="0.25">
      <c r="A28" s="91" t="s">
        <v>377</v>
      </c>
      <c r="B28" s="91" t="s">
        <v>204</v>
      </c>
      <c r="C28" s="196">
        <v>500</v>
      </c>
      <c r="D28" s="196">
        <v>500</v>
      </c>
      <c r="E28" s="196">
        <v>500</v>
      </c>
      <c r="F28" s="282">
        <f t="shared" si="0"/>
        <v>1</v>
      </c>
      <c r="G28" s="275"/>
    </row>
    <row r="29" spans="1:7" ht="31.5" customHeight="1" x14ac:dyDescent="0.25">
      <c r="A29" s="91" t="s">
        <v>205</v>
      </c>
      <c r="B29" s="91" t="s">
        <v>206</v>
      </c>
      <c r="C29" s="196">
        <v>500</v>
      </c>
      <c r="D29" s="196">
        <v>500</v>
      </c>
      <c r="E29" s="196">
        <v>500</v>
      </c>
      <c r="F29" s="282">
        <f t="shared" si="0"/>
        <v>1</v>
      </c>
      <c r="G29" s="275"/>
    </row>
    <row r="30" spans="1:7" ht="53.25" customHeight="1" x14ac:dyDescent="0.25">
      <c r="A30" s="91" t="s">
        <v>259</v>
      </c>
      <c r="B30" s="91" t="s">
        <v>260</v>
      </c>
      <c r="C30" s="196">
        <v>800</v>
      </c>
      <c r="D30" s="196">
        <v>800</v>
      </c>
      <c r="E30" s="196">
        <v>800</v>
      </c>
      <c r="F30" s="282">
        <f t="shared" si="0"/>
        <v>1</v>
      </c>
      <c r="G30" s="275"/>
    </row>
    <row r="31" spans="1:7" ht="53.25" customHeight="1" x14ac:dyDescent="0.25">
      <c r="A31" s="91" t="s">
        <v>365</v>
      </c>
      <c r="B31" s="91" t="s">
        <v>366</v>
      </c>
      <c r="C31" s="196">
        <v>500</v>
      </c>
      <c r="D31" s="196">
        <v>500</v>
      </c>
      <c r="E31" s="196">
        <v>500</v>
      </c>
      <c r="F31" s="282">
        <f t="shared" si="0"/>
        <v>1</v>
      </c>
      <c r="G31" s="275"/>
    </row>
    <row r="32" spans="1:7" ht="53.25" customHeight="1" x14ac:dyDescent="0.25">
      <c r="A32" s="91" t="s">
        <v>660</v>
      </c>
      <c r="B32" s="91" t="s">
        <v>661</v>
      </c>
      <c r="C32" s="196">
        <v>500</v>
      </c>
      <c r="D32" s="196">
        <v>500</v>
      </c>
      <c r="E32" s="196">
        <v>500</v>
      </c>
      <c r="F32" s="282">
        <f t="shared" si="0"/>
        <v>1</v>
      </c>
      <c r="G32" s="275"/>
    </row>
    <row r="33" spans="1:7" x14ac:dyDescent="0.25">
      <c r="A33" s="330" t="s">
        <v>552</v>
      </c>
      <c r="B33" s="330"/>
      <c r="C33" s="196"/>
      <c r="D33" s="196"/>
      <c r="E33" s="196"/>
      <c r="F33" s="154"/>
      <c r="G33" s="275"/>
    </row>
    <row r="34" spans="1:7" ht="34.5" customHeight="1" x14ac:dyDescent="0.25">
      <c r="A34" s="91" t="s">
        <v>363</v>
      </c>
      <c r="B34" s="91" t="s">
        <v>364</v>
      </c>
      <c r="C34" s="196">
        <v>529</v>
      </c>
      <c r="D34" s="196">
        <v>529</v>
      </c>
      <c r="E34" s="196">
        <v>529</v>
      </c>
      <c r="F34" s="282">
        <f t="shared" si="0"/>
        <v>1</v>
      </c>
      <c r="G34" s="275"/>
    </row>
    <row r="35" spans="1:7" ht="18" customHeight="1" x14ac:dyDescent="0.25">
      <c r="A35" s="339" t="s">
        <v>749</v>
      </c>
      <c r="B35" s="339"/>
      <c r="C35" s="295">
        <f>C39+C40+C41+C42+C43+C44+C45+C46+C48+C49+C50+C51+C52+C53+C54+C55+C56+C58+C59+C60+C62+C63</f>
        <v>23600.1</v>
      </c>
      <c r="D35" s="295">
        <f>D39+D40+D41+D42+D43+D44+D45+D46+D48+D49+D50+D51+D52+D53+D54+D55+D56+D58+D59+D60+D62+D63</f>
        <v>23600.1</v>
      </c>
      <c r="E35" s="295">
        <f>E39+E40+E41+E42+E43+E44+E45+E46+E48+E49+E50+E51+E52+E53+E54+E55+E56+E58+E59+E60+E62+E63</f>
        <v>22700.1</v>
      </c>
      <c r="F35" s="85">
        <f t="shared" si="0"/>
        <v>0.96186456837047296</v>
      </c>
      <c r="G35" s="275"/>
    </row>
    <row r="36" spans="1:7" ht="15" customHeight="1" x14ac:dyDescent="0.25">
      <c r="A36" s="333" t="s">
        <v>570</v>
      </c>
      <c r="B36" s="333"/>
      <c r="C36" s="295"/>
      <c r="D36" s="295"/>
      <c r="E36" s="295"/>
      <c r="F36" s="186"/>
      <c r="G36" s="275"/>
    </row>
    <row r="37" spans="1:7" ht="15" customHeight="1" x14ac:dyDescent="0.25">
      <c r="A37" s="330" t="s">
        <v>662</v>
      </c>
      <c r="B37" s="330"/>
      <c r="C37" s="306"/>
      <c r="D37" s="306"/>
      <c r="E37" s="306"/>
      <c r="F37" s="186"/>
      <c r="G37" s="275"/>
    </row>
    <row r="38" spans="1:7" ht="15" customHeight="1" x14ac:dyDescent="0.25">
      <c r="A38" s="330" t="s">
        <v>663</v>
      </c>
      <c r="B38" s="330"/>
      <c r="C38" s="218"/>
      <c r="D38" s="218"/>
      <c r="E38" s="218"/>
      <c r="F38" s="186"/>
      <c r="G38" s="275"/>
    </row>
    <row r="39" spans="1:7" ht="23.25" customHeight="1" x14ac:dyDescent="0.25">
      <c r="A39" s="91" t="s">
        <v>261</v>
      </c>
      <c r="B39" s="91" t="s">
        <v>262</v>
      </c>
      <c r="C39" s="196">
        <v>1500</v>
      </c>
      <c r="D39" s="196">
        <v>1500</v>
      </c>
      <c r="E39" s="196">
        <v>1500</v>
      </c>
      <c r="F39" s="282">
        <f t="shared" si="0"/>
        <v>1</v>
      </c>
      <c r="G39" s="275"/>
    </row>
    <row r="40" spans="1:7" ht="15.75" customHeight="1" x14ac:dyDescent="0.25">
      <c r="A40" s="91" t="s">
        <v>263</v>
      </c>
      <c r="B40" s="91" t="s">
        <v>265</v>
      </c>
      <c r="C40" s="196">
        <v>450</v>
      </c>
      <c r="D40" s="196">
        <v>450</v>
      </c>
      <c r="E40" s="196">
        <v>450</v>
      </c>
      <c r="F40" s="282">
        <f t="shared" si="0"/>
        <v>1</v>
      </c>
      <c r="G40" s="275"/>
    </row>
    <row r="41" spans="1:7" ht="27" x14ac:dyDescent="0.25">
      <c r="A41" s="91" t="s">
        <v>264</v>
      </c>
      <c r="B41" s="91" t="s">
        <v>266</v>
      </c>
      <c r="C41" s="196">
        <v>450</v>
      </c>
      <c r="D41" s="196">
        <v>450</v>
      </c>
      <c r="E41" s="196">
        <v>450</v>
      </c>
      <c r="F41" s="282">
        <f t="shared" si="0"/>
        <v>1</v>
      </c>
      <c r="G41" s="275"/>
    </row>
    <row r="42" spans="1:7" x14ac:dyDescent="0.25">
      <c r="A42" s="91" t="s">
        <v>664</v>
      </c>
      <c r="B42" s="91" t="s">
        <v>294</v>
      </c>
      <c r="C42" s="196">
        <v>500</v>
      </c>
      <c r="D42" s="196">
        <v>500</v>
      </c>
      <c r="E42" s="196">
        <v>500</v>
      </c>
      <c r="F42" s="282">
        <f t="shared" si="0"/>
        <v>1</v>
      </c>
      <c r="G42" s="275"/>
    </row>
    <row r="43" spans="1:7" x14ac:dyDescent="0.25">
      <c r="A43" s="91" t="s">
        <v>292</v>
      </c>
      <c r="B43" s="91" t="s">
        <v>293</v>
      </c>
      <c r="C43" s="196">
        <v>500</v>
      </c>
      <c r="D43" s="196">
        <v>500</v>
      </c>
      <c r="E43" s="196">
        <v>500</v>
      </c>
      <c r="F43" s="282">
        <f t="shared" si="0"/>
        <v>1</v>
      </c>
      <c r="G43" s="275"/>
    </row>
    <row r="44" spans="1:7" ht="27" x14ac:dyDescent="0.25">
      <c r="A44" s="91" t="s">
        <v>665</v>
      </c>
      <c r="B44" s="91" t="s">
        <v>291</v>
      </c>
      <c r="C44" s="196">
        <v>500</v>
      </c>
      <c r="D44" s="196">
        <v>500</v>
      </c>
      <c r="E44" s="196">
        <v>500</v>
      </c>
      <c r="F44" s="282">
        <f t="shared" si="0"/>
        <v>1</v>
      </c>
      <c r="G44" s="275"/>
    </row>
    <row r="45" spans="1:7" x14ac:dyDescent="0.25">
      <c r="A45" s="91" t="s">
        <v>288</v>
      </c>
      <c r="B45" s="91" t="s">
        <v>289</v>
      </c>
      <c r="C45" s="196">
        <v>600</v>
      </c>
      <c r="D45" s="196">
        <v>600</v>
      </c>
      <c r="E45" s="196">
        <v>600</v>
      </c>
      <c r="F45" s="282">
        <f t="shared" si="0"/>
        <v>1</v>
      </c>
      <c r="G45" s="275"/>
    </row>
    <row r="46" spans="1:7" x14ac:dyDescent="0.25">
      <c r="A46" s="91" t="s">
        <v>189</v>
      </c>
      <c r="B46" s="91" t="s">
        <v>666</v>
      </c>
      <c r="C46" s="196">
        <v>300</v>
      </c>
      <c r="D46" s="196">
        <v>300</v>
      </c>
      <c r="E46" s="196">
        <v>300</v>
      </c>
      <c r="F46" s="282">
        <f t="shared" si="0"/>
        <v>1</v>
      </c>
      <c r="G46" s="275"/>
    </row>
    <row r="47" spans="1:7" x14ac:dyDescent="0.25">
      <c r="A47" s="330" t="s">
        <v>667</v>
      </c>
      <c r="B47" s="330"/>
      <c r="C47" s="196"/>
      <c r="D47" s="196"/>
      <c r="E47" s="196"/>
      <c r="F47" s="282"/>
      <c r="G47" s="275"/>
    </row>
    <row r="48" spans="1:7" ht="29.25" customHeight="1" x14ac:dyDescent="0.25">
      <c r="A48" s="97" t="s">
        <v>267</v>
      </c>
      <c r="B48" s="97" t="s">
        <v>268</v>
      </c>
      <c r="C48" s="196">
        <v>3000</v>
      </c>
      <c r="D48" s="196">
        <v>3000</v>
      </c>
      <c r="E48" s="196">
        <v>3000</v>
      </c>
      <c r="F48" s="282">
        <f t="shared" si="0"/>
        <v>1</v>
      </c>
      <c r="G48" s="275"/>
    </row>
    <row r="49" spans="1:7" ht="33.75" customHeight="1" x14ac:dyDescent="0.25">
      <c r="A49" s="91" t="s">
        <v>269</v>
      </c>
      <c r="B49" s="91" t="s">
        <v>270</v>
      </c>
      <c r="C49" s="196">
        <v>4050</v>
      </c>
      <c r="D49" s="196">
        <v>4050</v>
      </c>
      <c r="E49" s="196">
        <v>4050</v>
      </c>
      <c r="F49" s="282">
        <f t="shared" si="0"/>
        <v>1</v>
      </c>
      <c r="G49" s="275"/>
    </row>
    <row r="50" spans="1:7" x14ac:dyDescent="0.25">
      <c r="A50" s="91" t="s">
        <v>367</v>
      </c>
      <c r="B50" s="91" t="s">
        <v>271</v>
      </c>
      <c r="C50" s="196">
        <v>2000</v>
      </c>
      <c r="D50" s="196">
        <v>2000</v>
      </c>
      <c r="E50" s="196">
        <v>2000</v>
      </c>
      <c r="F50" s="282">
        <f t="shared" si="0"/>
        <v>1</v>
      </c>
      <c r="G50" s="275"/>
    </row>
    <row r="51" spans="1:7" ht="20.25" customHeight="1" x14ac:dyDescent="0.25">
      <c r="A51" s="91" t="s">
        <v>272</v>
      </c>
      <c r="B51" s="91" t="s">
        <v>273</v>
      </c>
      <c r="C51" s="196">
        <v>2000</v>
      </c>
      <c r="D51" s="196">
        <v>2000</v>
      </c>
      <c r="E51" s="196">
        <v>2000</v>
      </c>
      <c r="F51" s="282">
        <f t="shared" si="0"/>
        <v>1</v>
      </c>
      <c r="G51" s="275"/>
    </row>
    <row r="52" spans="1:7" ht="22.5" customHeight="1" x14ac:dyDescent="0.25">
      <c r="A52" s="97" t="s">
        <v>274</v>
      </c>
      <c r="B52" s="91" t="s">
        <v>275</v>
      </c>
      <c r="C52" s="196">
        <v>700</v>
      </c>
      <c r="D52" s="196">
        <v>700</v>
      </c>
      <c r="E52" s="196">
        <v>700</v>
      </c>
      <c r="F52" s="282">
        <f t="shared" si="0"/>
        <v>1</v>
      </c>
      <c r="G52" s="275"/>
    </row>
    <row r="53" spans="1:7" ht="19.5" customHeight="1" x14ac:dyDescent="0.25">
      <c r="A53" s="91" t="s">
        <v>276</v>
      </c>
      <c r="B53" s="91" t="s">
        <v>277</v>
      </c>
      <c r="C53" s="196">
        <v>1000.1</v>
      </c>
      <c r="D53" s="196">
        <v>1000.1</v>
      </c>
      <c r="E53" s="196">
        <v>1000.1</v>
      </c>
      <c r="F53" s="282">
        <f t="shared" si="0"/>
        <v>1</v>
      </c>
      <c r="G53" s="275"/>
    </row>
    <row r="54" spans="1:7" ht="19.5" customHeight="1" x14ac:dyDescent="0.25">
      <c r="A54" s="91" t="s">
        <v>278</v>
      </c>
      <c r="B54" s="91" t="s">
        <v>279</v>
      </c>
      <c r="C54" s="196">
        <v>900</v>
      </c>
      <c r="D54" s="196">
        <v>900</v>
      </c>
      <c r="E54" s="196">
        <v>900</v>
      </c>
      <c r="F54" s="282">
        <f t="shared" si="0"/>
        <v>1</v>
      </c>
      <c r="G54" s="275"/>
    </row>
    <row r="55" spans="1:7" ht="21" customHeight="1" x14ac:dyDescent="0.25">
      <c r="A55" s="91" t="s">
        <v>280</v>
      </c>
      <c r="B55" s="91" t="s">
        <v>281</v>
      </c>
      <c r="C55" s="196">
        <v>500</v>
      </c>
      <c r="D55" s="196">
        <v>500</v>
      </c>
      <c r="E55" s="196">
        <v>500</v>
      </c>
      <c r="F55" s="282">
        <f t="shared" si="0"/>
        <v>1</v>
      </c>
      <c r="G55" s="275"/>
    </row>
    <row r="56" spans="1:7" ht="21" customHeight="1" x14ac:dyDescent="0.25">
      <c r="A56" s="91" t="s">
        <v>668</v>
      </c>
      <c r="B56" s="91" t="s">
        <v>290</v>
      </c>
      <c r="C56" s="196">
        <v>400</v>
      </c>
      <c r="D56" s="196">
        <v>400</v>
      </c>
      <c r="E56" s="196">
        <v>400</v>
      </c>
      <c r="F56" s="282">
        <f t="shared" si="0"/>
        <v>1</v>
      </c>
      <c r="G56" s="275"/>
    </row>
    <row r="57" spans="1:7" ht="18.75" customHeight="1" x14ac:dyDescent="0.25">
      <c r="A57" s="330" t="s">
        <v>750</v>
      </c>
      <c r="B57" s="330"/>
      <c r="C57" s="196"/>
      <c r="D57" s="196"/>
      <c r="E57" s="196"/>
      <c r="F57" s="282"/>
      <c r="G57" s="275"/>
    </row>
    <row r="58" spans="1:7" ht="50.25" customHeight="1" x14ac:dyDescent="0.25">
      <c r="A58" s="91" t="s">
        <v>188</v>
      </c>
      <c r="B58" s="91" t="s">
        <v>282</v>
      </c>
      <c r="C58" s="196">
        <v>550</v>
      </c>
      <c r="D58" s="196">
        <v>550</v>
      </c>
      <c r="E58" s="196">
        <v>550</v>
      </c>
      <c r="F58" s="282">
        <f t="shared" si="0"/>
        <v>1</v>
      </c>
      <c r="G58" s="275"/>
    </row>
    <row r="59" spans="1:7" ht="45.75" customHeight="1" x14ac:dyDescent="0.25">
      <c r="A59" s="91" t="s">
        <v>197</v>
      </c>
      <c r="B59" s="91" t="s">
        <v>378</v>
      </c>
      <c r="C59" s="196">
        <v>1500</v>
      </c>
      <c r="D59" s="196">
        <v>1500</v>
      </c>
      <c r="E59" s="196">
        <v>1500</v>
      </c>
      <c r="F59" s="282">
        <f t="shared" si="0"/>
        <v>1</v>
      </c>
      <c r="G59" s="275"/>
    </row>
    <row r="60" spans="1:7" ht="33" customHeight="1" x14ac:dyDescent="0.25">
      <c r="A60" s="91" t="s">
        <v>283</v>
      </c>
      <c r="B60" s="91" t="s">
        <v>284</v>
      </c>
      <c r="C60" s="196">
        <v>800</v>
      </c>
      <c r="D60" s="196">
        <v>800</v>
      </c>
      <c r="E60" s="196">
        <v>800</v>
      </c>
      <c r="F60" s="282">
        <f t="shared" si="0"/>
        <v>1</v>
      </c>
      <c r="G60" s="275"/>
    </row>
    <row r="61" spans="1:7" ht="17.25" customHeight="1" x14ac:dyDescent="0.25">
      <c r="A61" s="330" t="s">
        <v>669</v>
      </c>
      <c r="B61" s="330"/>
      <c r="C61" s="196"/>
      <c r="D61" s="196"/>
      <c r="E61" s="196"/>
      <c r="F61" s="135"/>
      <c r="G61" s="275"/>
    </row>
    <row r="62" spans="1:7" ht="18" customHeight="1" x14ac:dyDescent="0.25">
      <c r="A62" s="91" t="s">
        <v>670</v>
      </c>
      <c r="B62" s="91" t="s">
        <v>671</v>
      </c>
      <c r="C62" s="196">
        <v>500</v>
      </c>
      <c r="D62" s="196">
        <v>500</v>
      </c>
      <c r="E62" s="196">
        <v>500</v>
      </c>
      <c r="F62" s="282">
        <f t="shared" si="0"/>
        <v>1</v>
      </c>
      <c r="G62" s="275"/>
    </row>
    <row r="63" spans="1:7" ht="38.25" customHeight="1" x14ac:dyDescent="0.25">
      <c r="A63" s="91" t="s">
        <v>672</v>
      </c>
      <c r="B63" s="91" t="s">
        <v>673</v>
      </c>
      <c r="C63" s="196">
        <v>900</v>
      </c>
      <c r="D63" s="196">
        <v>900</v>
      </c>
      <c r="E63" s="247">
        <v>0</v>
      </c>
      <c r="F63" s="250">
        <v>0</v>
      </c>
      <c r="G63" s="275"/>
    </row>
    <row r="64" spans="1:7" ht="14.25" x14ac:dyDescent="0.25">
      <c r="A64" s="337" t="s">
        <v>44</v>
      </c>
      <c r="B64" s="338"/>
      <c r="C64" s="295">
        <f>C66+C67</f>
        <v>900</v>
      </c>
      <c r="D64" s="295">
        <f>D66+D67</f>
        <v>900</v>
      </c>
      <c r="E64" s="295">
        <f>E66+E67</f>
        <v>720</v>
      </c>
      <c r="F64" s="85">
        <f>E64/D64</f>
        <v>0.8</v>
      </c>
      <c r="G64" s="275"/>
    </row>
    <row r="65" spans="1:7" ht="14.25" x14ac:dyDescent="0.25">
      <c r="A65" s="333" t="s">
        <v>570</v>
      </c>
      <c r="B65" s="333"/>
      <c r="C65" s="190"/>
      <c r="D65" s="190"/>
      <c r="E65" s="190"/>
      <c r="F65" s="186"/>
      <c r="G65" s="275"/>
    </row>
    <row r="66" spans="1:7" ht="21" customHeight="1" x14ac:dyDescent="0.25">
      <c r="A66" s="91" t="s">
        <v>285</v>
      </c>
      <c r="B66" s="91" t="s">
        <v>286</v>
      </c>
      <c r="C66" s="196">
        <v>600</v>
      </c>
      <c r="D66" s="196">
        <v>600</v>
      </c>
      <c r="E66" s="196">
        <v>420</v>
      </c>
      <c r="F66" s="282">
        <f t="shared" si="0"/>
        <v>0.7</v>
      </c>
      <c r="G66" s="275"/>
    </row>
    <row r="67" spans="1:7" ht="33.75" customHeight="1" x14ac:dyDescent="0.25">
      <c r="A67" s="91" t="s">
        <v>593</v>
      </c>
      <c r="B67" s="91" t="s">
        <v>287</v>
      </c>
      <c r="C67" s="196">
        <v>300</v>
      </c>
      <c r="D67" s="196">
        <v>300</v>
      </c>
      <c r="E67" s="196">
        <v>300</v>
      </c>
      <c r="F67" s="282">
        <f t="shared" si="0"/>
        <v>1</v>
      </c>
      <c r="G67" s="275"/>
    </row>
    <row r="68" spans="1:7" ht="19.5" customHeight="1" x14ac:dyDescent="0.25">
      <c r="A68" s="334" t="s">
        <v>553</v>
      </c>
      <c r="B68" s="334"/>
      <c r="C68" s="295">
        <f>C71+C72+C73+C74+C75+C77+C79+C80+C82+C83+C84+C86+C87+C88+C89+C91+C92+C93+C95+C97+C98+C99+C100+C101+C103+C104+C106</f>
        <v>13500</v>
      </c>
      <c r="D68" s="295">
        <f>D71+D72+D73+D74+D75+D77+D79+D80+D82+D83+D84+D86+D87+D88+D89+D91+D92+D93+D95+D97+D98+D99+D100+D101+D103+D104+D106</f>
        <v>13500</v>
      </c>
      <c r="E68" s="295">
        <f>E71+E72+E73+E74+E75+E77+E79+E80+E82+E83+E84+E86+E87+E88+E89+E91+E92+E93+E95+E97+E98+E99+E100+E101+E103+E104+E106</f>
        <v>12600</v>
      </c>
      <c r="F68" s="85">
        <f t="shared" ref="F68:F116" si="1">E68/D68</f>
        <v>0.93333333333333335</v>
      </c>
      <c r="G68" s="275"/>
    </row>
    <row r="69" spans="1:7" ht="17.25" customHeight="1" x14ac:dyDescent="0.25">
      <c r="A69" s="333" t="s">
        <v>570</v>
      </c>
      <c r="B69" s="333"/>
      <c r="C69" s="307"/>
      <c r="D69" s="307"/>
      <c r="E69" s="307"/>
      <c r="F69" s="137"/>
      <c r="G69" s="275"/>
    </row>
    <row r="70" spans="1:7" x14ac:dyDescent="0.25">
      <c r="A70" s="331" t="s">
        <v>320</v>
      </c>
      <c r="B70" s="332"/>
      <c r="C70" s="307"/>
      <c r="D70" s="307"/>
      <c r="E70" s="307"/>
      <c r="F70" s="137"/>
      <c r="G70" s="275"/>
    </row>
    <row r="71" spans="1:7" ht="27" x14ac:dyDescent="0.25">
      <c r="A71" s="91" t="s">
        <v>295</v>
      </c>
      <c r="B71" s="91" t="s">
        <v>296</v>
      </c>
      <c r="C71" s="196">
        <v>500</v>
      </c>
      <c r="D71" s="196">
        <v>500</v>
      </c>
      <c r="E71" s="196">
        <v>500</v>
      </c>
      <c r="F71" s="282">
        <f t="shared" si="1"/>
        <v>1</v>
      </c>
      <c r="G71" s="275"/>
    </row>
    <row r="72" spans="1:7" ht="27" x14ac:dyDescent="0.25">
      <c r="A72" s="91" t="s">
        <v>297</v>
      </c>
      <c r="B72" s="91" t="s">
        <v>298</v>
      </c>
      <c r="C72" s="196">
        <v>500</v>
      </c>
      <c r="D72" s="196">
        <v>500</v>
      </c>
      <c r="E72" s="196">
        <v>500</v>
      </c>
      <c r="F72" s="282">
        <f t="shared" si="1"/>
        <v>1</v>
      </c>
      <c r="G72" s="275"/>
    </row>
    <row r="73" spans="1:7" ht="27" x14ac:dyDescent="0.25">
      <c r="A73" s="91" t="s">
        <v>675</v>
      </c>
      <c r="B73" s="91" t="s">
        <v>676</v>
      </c>
      <c r="C73" s="196">
        <v>500</v>
      </c>
      <c r="D73" s="196">
        <v>500</v>
      </c>
      <c r="E73" s="196">
        <v>500</v>
      </c>
      <c r="F73" s="282">
        <f t="shared" si="1"/>
        <v>1</v>
      </c>
      <c r="G73" s="275"/>
    </row>
    <row r="74" spans="1:7" ht="27" x14ac:dyDescent="0.25">
      <c r="A74" s="91" t="s">
        <v>299</v>
      </c>
      <c r="B74" s="91" t="s">
        <v>300</v>
      </c>
      <c r="C74" s="196">
        <v>600</v>
      </c>
      <c r="D74" s="196">
        <v>600</v>
      </c>
      <c r="E74" s="196">
        <v>600</v>
      </c>
      <c r="F74" s="282">
        <f t="shared" si="1"/>
        <v>1</v>
      </c>
      <c r="G74" s="275"/>
    </row>
    <row r="75" spans="1:7" ht="33.75" customHeight="1" x14ac:dyDescent="0.25">
      <c r="A75" s="91" t="s">
        <v>301</v>
      </c>
      <c r="B75" s="91" t="s">
        <v>302</v>
      </c>
      <c r="C75" s="196">
        <v>500</v>
      </c>
      <c r="D75" s="196">
        <v>500</v>
      </c>
      <c r="E75" s="196">
        <v>500</v>
      </c>
      <c r="F75" s="282">
        <f t="shared" si="1"/>
        <v>1</v>
      </c>
      <c r="G75" s="275"/>
    </row>
    <row r="76" spans="1:7" ht="12.75" customHeight="1" x14ac:dyDescent="0.25">
      <c r="A76" s="331" t="s">
        <v>554</v>
      </c>
      <c r="B76" s="332"/>
      <c r="C76" s="196"/>
      <c r="D76" s="196"/>
      <c r="E76" s="196"/>
      <c r="F76" s="282"/>
      <c r="G76" s="275"/>
    </row>
    <row r="77" spans="1:7" ht="19.5" customHeight="1" x14ac:dyDescent="0.25">
      <c r="A77" s="91" t="s">
        <v>303</v>
      </c>
      <c r="B77" s="91" t="s">
        <v>304</v>
      </c>
      <c r="C77" s="196">
        <v>500</v>
      </c>
      <c r="D77" s="196">
        <v>500</v>
      </c>
      <c r="E77" s="196">
        <v>500</v>
      </c>
      <c r="F77" s="282">
        <f t="shared" si="1"/>
        <v>1</v>
      </c>
      <c r="G77" s="275"/>
    </row>
    <row r="78" spans="1:7" ht="15" customHeight="1" x14ac:dyDescent="0.25">
      <c r="A78" s="333" t="s">
        <v>555</v>
      </c>
      <c r="B78" s="333"/>
      <c r="C78" s="196"/>
      <c r="D78" s="196"/>
      <c r="E78" s="196"/>
      <c r="F78" s="282"/>
      <c r="G78" s="275"/>
    </row>
    <row r="79" spans="1:7" ht="18.75" customHeight="1" x14ac:dyDescent="0.25">
      <c r="A79" s="91" t="s">
        <v>305</v>
      </c>
      <c r="B79" s="91" t="s">
        <v>312</v>
      </c>
      <c r="C79" s="196">
        <v>500</v>
      </c>
      <c r="D79" s="196">
        <v>500</v>
      </c>
      <c r="E79" s="196">
        <v>500</v>
      </c>
      <c r="F79" s="282">
        <f t="shared" si="1"/>
        <v>1</v>
      </c>
      <c r="G79" s="275"/>
    </row>
    <row r="80" spans="1:7" ht="21.75" customHeight="1" x14ac:dyDescent="0.25">
      <c r="A80" s="91" t="s">
        <v>313</v>
      </c>
      <c r="B80" s="91" t="s">
        <v>314</v>
      </c>
      <c r="C80" s="196">
        <v>500</v>
      </c>
      <c r="D80" s="196">
        <v>500</v>
      </c>
      <c r="E80" s="196">
        <v>500</v>
      </c>
      <c r="F80" s="282">
        <f t="shared" si="1"/>
        <v>1</v>
      </c>
      <c r="G80" s="275"/>
    </row>
    <row r="81" spans="1:7" ht="19.5" customHeight="1" x14ac:dyDescent="0.25">
      <c r="A81" s="331" t="s">
        <v>556</v>
      </c>
      <c r="B81" s="332"/>
      <c r="C81" s="196"/>
      <c r="D81" s="196"/>
      <c r="E81" s="196"/>
      <c r="F81" s="154"/>
      <c r="G81" s="275"/>
    </row>
    <row r="82" spans="1:7" ht="17.25" customHeight="1" x14ac:dyDescent="0.25">
      <c r="A82" s="91" t="s">
        <v>315</v>
      </c>
      <c r="B82" s="91" t="s">
        <v>316</v>
      </c>
      <c r="C82" s="196">
        <v>500</v>
      </c>
      <c r="D82" s="196">
        <v>500</v>
      </c>
      <c r="E82" s="196">
        <v>500</v>
      </c>
      <c r="F82" s="282">
        <f t="shared" si="1"/>
        <v>1</v>
      </c>
      <c r="G82" s="275"/>
    </row>
    <row r="83" spans="1:7" ht="33.75" customHeight="1" x14ac:dyDescent="0.25">
      <c r="A83" s="91" t="s">
        <v>317</v>
      </c>
      <c r="B83" s="91" t="s">
        <v>318</v>
      </c>
      <c r="C83" s="196">
        <v>500</v>
      </c>
      <c r="D83" s="196">
        <v>500</v>
      </c>
      <c r="E83" s="196">
        <v>500</v>
      </c>
      <c r="F83" s="282">
        <f t="shared" si="1"/>
        <v>1</v>
      </c>
      <c r="G83" s="275"/>
    </row>
    <row r="84" spans="1:7" ht="33" customHeight="1" x14ac:dyDescent="0.25">
      <c r="A84" s="91" t="s">
        <v>319</v>
      </c>
      <c r="B84" s="91" t="s">
        <v>321</v>
      </c>
      <c r="C84" s="196">
        <v>600</v>
      </c>
      <c r="D84" s="196">
        <v>600</v>
      </c>
      <c r="E84" s="196">
        <v>600</v>
      </c>
      <c r="F84" s="282">
        <f t="shared" si="1"/>
        <v>1</v>
      </c>
      <c r="G84" s="275"/>
    </row>
    <row r="85" spans="1:7" ht="18.75" customHeight="1" x14ac:dyDescent="0.25">
      <c r="A85" s="331" t="s">
        <v>557</v>
      </c>
      <c r="B85" s="332"/>
      <c r="C85" s="196"/>
      <c r="D85" s="196"/>
      <c r="E85" s="196"/>
      <c r="F85" s="154"/>
      <c r="G85" s="275"/>
    </row>
    <row r="86" spans="1:7" ht="18.75" customHeight="1" x14ac:dyDescent="0.25">
      <c r="A86" s="91" t="s">
        <v>322</v>
      </c>
      <c r="B86" s="91" t="s">
        <v>323</v>
      </c>
      <c r="C86" s="196">
        <v>500</v>
      </c>
      <c r="D86" s="196">
        <v>500</v>
      </c>
      <c r="E86" s="196">
        <v>500</v>
      </c>
      <c r="F86" s="282">
        <f t="shared" si="1"/>
        <v>1</v>
      </c>
      <c r="G86" s="275"/>
    </row>
    <row r="87" spans="1:7" ht="21" customHeight="1" x14ac:dyDescent="0.25">
      <c r="A87" s="91" t="s">
        <v>324</v>
      </c>
      <c r="B87" s="91" t="s">
        <v>325</v>
      </c>
      <c r="C87" s="196">
        <v>500</v>
      </c>
      <c r="D87" s="196">
        <v>500</v>
      </c>
      <c r="E87" s="196">
        <v>500</v>
      </c>
      <c r="F87" s="282">
        <f t="shared" si="1"/>
        <v>1</v>
      </c>
      <c r="G87" s="275"/>
    </row>
    <row r="88" spans="1:7" ht="20.25" customHeight="1" x14ac:dyDescent="0.25">
      <c r="A88" s="91" t="s">
        <v>326</v>
      </c>
      <c r="B88" s="91" t="s">
        <v>327</v>
      </c>
      <c r="C88" s="196">
        <v>500</v>
      </c>
      <c r="D88" s="196">
        <v>500</v>
      </c>
      <c r="E88" s="196">
        <v>500</v>
      </c>
      <c r="F88" s="282">
        <f t="shared" si="1"/>
        <v>1</v>
      </c>
      <c r="G88" s="275"/>
    </row>
    <row r="89" spans="1:7" ht="18.75" customHeight="1" x14ac:dyDescent="0.25">
      <c r="A89" s="91" t="s">
        <v>328</v>
      </c>
      <c r="B89" s="91" t="s">
        <v>677</v>
      </c>
      <c r="C89" s="196">
        <v>500</v>
      </c>
      <c r="D89" s="196">
        <v>500</v>
      </c>
      <c r="E89" s="196">
        <v>500</v>
      </c>
      <c r="F89" s="282">
        <f t="shared" si="1"/>
        <v>1</v>
      </c>
      <c r="G89" s="275"/>
    </row>
    <row r="90" spans="1:7" x14ac:dyDescent="0.25">
      <c r="A90" s="333" t="s">
        <v>558</v>
      </c>
      <c r="B90" s="333"/>
      <c r="C90" s="196"/>
      <c r="D90" s="196"/>
      <c r="E90" s="196"/>
      <c r="F90" s="282"/>
      <c r="G90" s="275"/>
    </row>
    <row r="91" spans="1:7" ht="27" x14ac:dyDescent="0.25">
      <c r="A91" s="91" t="s">
        <v>329</v>
      </c>
      <c r="B91" s="91" t="s">
        <v>330</v>
      </c>
      <c r="C91" s="196">
        <v>500</v>
      </c>
      <c r="D91" s="196">
        <v>500</v>
      </c>
      <c r="E91" s="196">
        <v>500</v>
      </c>
      <c r="F91" s="282">
        <f t="shared" si="1"/>
        <v>1</v>
      </c>
      <c r="G91" s="275"/>
    </row>
    <row r="92" spans="1:7" ht="17.25" customHeight="1" x14ac:dyDescent="0.25">
      <c r="A92" s="91" t="s">
        <v>751</v>
      </c>
      <c r="B92" s="91" t="s">
        <v>331</v>
      </c>
      <c r="C92" s="196">
        <v>500</v>
      </c>
      <c r="D92" s="196">
        <v>500</v>
      </c>
      <c r="E92" s="196">
        <v>500</v>
      </c>
      <c r="F92" s="282">
        <f t="shared" si="1"/>
        <v>1</v>
      </c>
      <c r="G92" s="275"/>
    </row>
    <row r="93" spans="1:7" ht="21" customHeight="1" x14ac:dyDescent="0.25">
      <c r="A93" s="91" t="s">
        <v>332</v>
      </c>
      <c r="B93" s="91" t="s">
        <v>333</v>
      </c>
      <c r="C93" s="196">
        <v>500</v>
      </c>
      <c r="D93" s="196">
        <v>500</v>
      </c>
      <c r="E93" s="196">
        <v>500</v>
      </c>
      <c r="F93" s="282">
        <f t="shared" si="1"/>
        <v>1</v>
      </c>
      <c r="G93" s="275"/>
    </row>
    <row r="94" spans="1:7" ht="21" customHeight="1" x14ac:dyDescent="0.25">
      <c r="A94" s="333" t="s">
        <v>559</v>
      </c>
      <c r="B94" s="333"/>
      <c r="C94" s="196"/>
      <c r="D94" s="196"/>
      <c r="E94" s="196"/>
      <c r="F94" s="154"/>
      <c r="G94" s="275"/>
    </row>
    <row r="95" spans="1:7" ht="20.25" customHeight="1" x14ac:dyDescent="0.25">
      <c r="A95" s="91" t="s">
        <v>334</v>
      </c>
      <c r="B95" s="91" t="s">
        <v>335</v>
      </c>
      <c r="C95" s="196">
        <v>500</v>
      </c>
      <c r="D95" s="196">
        <v>500</v>
      </c>
      <c r="E95" s="196">
        <v>500</v>
      </c>
      <c r="F95" s="282">
        <f t="shared" si="1"/>
        <v>1</v>
      </c>
      <c r="G95" s="275"/>
    </row>
    <row r="96" spans="1:7" ht="18.75" customHeight="1" x14ac:dyDescent="0.25">
      <c r="A96" s="333" t="s">
        <v>560</v>
      </c>
      <c r="B96" s="333"/>
      <c r="C96" s="196"/>
      <c r="D96" s="196"/>
      <c r="E96" s="196"/>
      <c r="F96" s="282"/>
      <c r="G96" s="275"/>
    </row>
    <row r="97" spans="1:7" ht="19.5" customHeight="1" x14ac:dyDescent="0.25">
      <c r="A97" s="91" t="s">
        <v>336</v>
      </c>
      <c r="B97" s="91" t="s">
        <v>337</v>
      </c>
      <c r="C97" s="196">
        <v>500</v>
      </c>
      <c r="D97" s="196">
        <v>500</v>
      </c>
      <c r="E97" s="196">
        <v>500</v>
      </c>
      <c r="F97" s="282">
        <f t="shared" si="1"/>
        <v>1</v>
      </c>
      <c r="G97" s="275"/>
    </row>
    <row r="98" spans="1:7" ht="20.25" customHeight="1" x14ac:dyDescent="0.25">
      <c r="A98" s="91" t="s">
        <v>338</v>
      </c>
      <c r="B98" s="91" t="s">
        <v>339</v>
      </c>
      <c r="C98" s="196">
        <v>500</v>
      </c>
      <c r="D98" s="196">
        <v>500</v>
      </c>
      <c r="E98" s="196">
        <v>500</v>
      </c>
      <c r="F98" s="282">
        <f t="shared" si="1"/>
        <v>1</v>
      </c>
      <c r="G98" s="275"/>
    </row>
    <row r="99" spans="1:7" ht="20.25" customHeight="1" x14ac:dyDescent="0.25">
      <c r="A99" s="91" t="s">
        <v>340</v>
      </c>
      <c r="B99" s="91" t="s">
        <v>341</v>
      </c>
      <c r="C99" s="196">
        <v>500</v>
      </c>
      <c r="D99" s="196">
        <v>500</v>
      </c>
      <c r="E99" s="196">
        <v>500</v>
      </c>
      <c r="F99" s="282">
        <f t="shared" si="1"/>
        <v>1</v>
      </c>
      <c r="G99" s="275"/>
    </row>
    <row r="100" spans="1:7" ht="20.25" customHeight="1" x14ac:dyDescent="0.25">
      <c r="A100" s="91" t="s">
        <v>342</v>
      </c>
      <c r="B100" s="91" t="s">
        <v>343</v>
      </c>
      <c r="C100" s="196">
        <v>500</v>
      </c>
      <c r="D100" s="196">
        <v>500</v>
      </c>
      <c r="E100" s="247">
        <v>0</v>
      </c>
      <c r="F100" s="247">
        <v>0</v>
      </c>
      <c r="G100" s="275"/>
    </row>
    <row r="101" spans="1:7" ht="21" customHeight="1" x14ac:dyDescent="0.25">
      <c r="A101" s="91" t="s">
        <v>344</v>
      </c>
      <c r="B101" s="91" t="s">
        <v>345</v>
      </c>
      <c r="C101" s="196">
        <v>400</v>
      </c>
      <c r="D101" s="196">
        <v>400</v>
      </c>
      <c r="E101" s="247">
        <v>0</v>
      </c>
      <c r="F101" s="247">
        <v>0</v>
      </c>
      <c r="G101" s="275"/>
    </row>
    <row r="102" spans="1:7" ht="23.25" customHeight="1" x14ac:dyDescent="0.25">
      <c r="A102" s="331" t="s">
        <v>561</v>
      </c>
      <c r="B102" s="332"/>
      <c r="C102" s="286"/>
      <c r="D102" s="164"/>
      <c r="E102" s="191"/>
      <c r="F102" s="154"/>
      <c r="G102" s="275"/>
    </row>
    <row r="103" spans="1:7" ht="21.75" customHeight="1" x14ac:dyDescent="0.25">
      <c r="A103" s="91" t="s">
        <v>347</v>
      </c>
      <c r="B103" s="91" t="s">
        <v>348</v>
      </c>
      <c r="C103" s="196">
        <v>500</v>
      </c>
      <c r="D103" s="196">
        <v>500</v>
      </c>
      <c r="E103" s="196">
        <v>500</v>
      </c>
      <c r="F103" s="282">
        <f t="shared" si="1"/>
        <v>1</v>
      </c>
      <c r="G103" s="275"/>
    </row>
    <row r="104" spans="1:7" ht="23.25" customHeight="1" x14ac:dyDescent="0.25">
      <c r="A104" s="91" t="s">
        <v>368</v>
      </c>
      <c r="B104" s="91" t="s">
        <v>678</v>
      </c>
      <c r="C104" s="196">
        <v>400</v>
      </c>
      <c r="D104" s="196">
        <v>400</v>
      </c>
      <c r="E104" s="196">
        <v>400</v>
      </c>
      <c r="F104" s="282">
        <f t="shared" si="1"/>
        <v>1</v>
      </c>
      <c r="G104" s="275"/>
    </row>
    <row r="105" spans="1:7" ht="14.25" customHeight="1" x14ac:dyDescent="0.25">
      <c r="A105" s="331" t="s">
        <v>562</v>
      </c>
      <c r="B105" s="335"/>
      <c r="C105" s="308"/>
      <c r="D105" s="164"/>
      <c r="E105" s="191"/>
      <c r="F105" s="154"/>
      <c r="G105" s="275"/>
    </row>
    <row r="106" spans="1:7" ht="34.5" customHeight="1" x14ac:dyDescent="0.25">
      <c r="A106" s="91" t="s">
        <v>349</v>
      </c>
      <c r="B106" s="91" t="s">
        <v>350</v>
      </c>
      <c r="C106" s="196">
        <v>500</v>
      </c>
      <c r="D106" s="196">
        <v>500</v>
      </c>
      <c r="E106" s="196">
        <v>500</v>
      </c>
      <c r="F106" s="282">
        <f t="shared" si="1"/>
        <v>1</v>
      </c>
      <c r="G106" s="275"/>
    </row>
    <row r="107" spans="1:7" ht="31.5" customHeight="1" x14ac:dyDescent="0.25">
      <c r="A107" s="334" t="s">
        <v>731</v>
      </c>
      <c r="B107" s="334"/>
      <c r="C107" s="295">
        <f>C108</f>
        <v>45171.200000000004</v>
      </c>
      <c r="D107" s="295">
        <f>D108</f>
        <v>45171.200000000004</v>
      </c>
      <c r="E107" s="295">
        <f>E108</f>
        <v>45171.200000000004</v>
      </c>
      <c r="F107" s="85">
        <f t="shared" si="1"/>
        <v>1</v>
      </c>
      <c r="G107" s="275"/>
    </row>
    <row r="108" spans="1:7" ht="21" customHeight="1" x14ac:dyDescent="0.25">
      <c r="A108" s="334" t="s">
        <v>588</v>
      </c>
      <c r="B108" s="334"/>
      <c r="C108" s="295">
        <f>C110+C111+C112+C113+C114+C115+C116</f>
        <v>45171.200000000004</v>
      </c>
      <c r="D108" s="295">
        <f>D110+D111+D112+D113+D114+D115+D116</f>
        <v>45171.200000000004</v>
      </c>
      <c r="E108" s="295">
        <f>E110+E111+E112+E113+E114+E115+E116</f>
        <v>45171.200000000004</v>
      </c>
      <c r="F108" s="85">
        <f>E108/D108</f>
        <v>1</v>
      </c>
      <c r="G108" s="275"/>
    </row>
    <row r="109" spans="1:7" ht="14.25" x14ac:dyDescent="0.25">
      <c r="A109" s="333" t="s">
        <v>570</v>
      </c>
      <c r="B109" s="333"/>
      <c r="C109" s="190"/>
      <c r="D109" s="190"/>
      <c r="E109" s="190"/>
      <c r="F109" s="137"/>
      <c r="G109" s="275"/>
    </row>
    <row r="110" spans="1:7" ht="36" customHeight="1" x14ac:dyDescent="0.25">
      <c r="A110" s="98" t="s">
        <v>353</v>
      </c>
      <c r="B110" s="98" t="s">
        <v>370</v>
      </c>
      <c r="C110" s="196">
        <v>10158.700000000001</v>
      </c>
      <c r="D110" s="196">
        <v>10158.700000000001</v>
      </c>
      <c r="E110" s="196">
        <v>10158.700000000001</v>
      </c>
      <c r="F110" s="282">
        <f t="shared" si="1"/>
        <v>1</v>
      </c>
      <c r="G110" s="275"/>
    </row>
    <row r="111" spans="1:7" ht="22.5" customHeight="1" x14ac:dyDescent="0.25">
      <c r="A111" s="98" t="s">
        <v>354</v>
      </c>
      <c r="B111" s="98" t="s">
        <v>371</v>
      </c>
      <c r="C111" s="196">
        <v>10260.5</v>
      </c>
      <c r="D111" s="196">
        <v>10260.5</v>
      </c>
      <c r="E111" s="196">
        <v>10260.5</v>
      </c>
      <c r="F111" s="282">
        <f t="shared" si="1"/>
        <v>1</v>
      </c>
      <c r="G111" s="275"/>
    </row>
    <row r="112" spans="1:7" ht="21" customHeight="1" x14ac:dyDescent="0.25">
      <c r="A112" s="98" t="s">
        <v>355</v>
      </c>
      <c r="B112" s="98" t="s">
        <v>372</v>
      </c>
      <c r="C112" s="196">
        <v>1960.2</v>
      </c>
      <c r="D112" s="196">
        <v>1960.2</v>
      </c>
      <c r="E112" s="196">
        <v>1960.2</v>
      </c>
      <c r="F112" s="282">
        <f t="shared" si="1"/>
        <v>1</v>
      </c>
      <c r="G112" s="275"/>
    </row>
    <row r="113" spans="1:7" ht="23.25" customHeight="1" x14ac:dyDescent="0.25">
      <c r="A113" s="98" t="s">
        <v>356</v>
      </c>
      <c r="B113" s="98" t="s">
        <v>373</v>
      </c>
      <c r="C113" s="196">
        <v>1947.4</v>
      </c>
      <c r="D113" s="196">
        <v>1947.4</v>
      </c>
      <c r="E113" s="196">
        <v>1947.4</v>
      </c>
      <c r="F113" s="282">
        <f t="shared" si="1"/>
        <v>1</v>
      </c>
      <c r="G113" s="275"/>
    </row>
    <row r="114" spans="1:7" ht="34.5" customHeight="1" x14ac:dyDescent="0.25">
      <c r="A114" s="98" t="s">
        <v>369</v>
      </c>
      <c r="B114" s="98" t="s">
        <v>374</v>
      </c>
      <c r="C114" s="196">
        <v>2411.9</v>
      </c>
      <c r="D114" s="196">
        <v>2411.9</v>
      </c>
      <c r="E114" s="196">
        <v>2411.9</v>
      </c>
      <c r="F114" s="282">
        <f t="shared" si="1"/>
        <v>1</v>
      </c>
      <c r="G114" s="275"/>
    </row>
    <row r="115" spans="1:7" ht="34.5" customHeight="1" x14ac:dyDescent="0.25">
      <c r="A115" s="98" t="s">
        <v>387</v>
      </c>
      <c r="B115" s="98" t="s">
        <v>375</v>
      </c>
      <c r="C115" s="196">
        <v>16229.9</v>
      </c>
      <c r="D115" s="196">
        <v>16229.9</v>
      </c>
      <c r="E115" s="196">
        <v>16229.9</v>
      </c>
      <c r="F115" s="282">
        <f t="shared" si="1"/>
        <v>1</v>
      </c>
      <c r="G115" s="275"/>
    </row>
    <row r="116" spans="1:7" ht="33" customHeight="1" x14ac:dyDescent="0.25">
      <c r="A116" s="98" t="s">
        <v>388</v>
      </c>
      <c r="B116" s="98" t="s">
        <v>376</v>
      </c>
      <c r="C116" s="196">
        <v>2202.6</v>
      </c>
      <c r="D116" s="196">
        <v>2202.6</v>
      </c>
      <c r="E116" s="196">
        <v>2202.6</v>
      </c>
      <c r="F116" s="282">
        <f t="shared" si="1"/>
        <v>1</v>
      </c>
      <c r="G116" s="275"/>
    </row>
    <row r="117" spans="1:7" x14ac:dyDescent="0.25">
      <c r="A117" s="193"/>
      <c r="B117" s="193"/>
      <c r="C117" s="194"/>
      <c r="D117" s="194"/>
      <c r="E117" s="194"/>
      <c r="F117" s="192"/>
      <c r="G117" s="275"/>
    </row>
    <row r="118" spans="1:7" s="1" customFormat="1" ht="14.25" x14ac:dyDescent="0.25">
      <c r="A118" s="309"/>
      <c r="B118" s="310"/>
      <c r="C118" s="311"/>
      <c r="D118" s="311"/>
      <c r="E118" s="311"/>
      <c r="F118" s="192"/>
    </row>
    <row r="119" spans="1:7" s="1" customFormat="1" ht="14.25" x14ac:dyDescent="0.25">
      <c r="A119" s="309"/>
      <c r="B119" s="310"/>
      <c r="C119" s="311"/>
      <c r="D119" s="311"/>
      <c r="E119" s="311"/>
      <c r="F119" s="192"/>
    </row>
    <row r="120" spans="1:7" s="1" customFormat="1" ht="13.5" customHeight="1" x14ac:dyDescent="0.25">
      <c r="A120" s="312" t="s">
        <v>657</v>
      </c>
      <c r="B120" s="312"/>
      <c r="C120" s="312"/>
      <c r="D120" s="312"/>
      <c r="E120" s="312"/>
      <c r="F120" s="208"/>
    </row>
    <row r="121" spans="1:7" s="1" customFormat="1" x14ac:dyDescent="0.25">
      <c r="A121" s="312" t="s">
        <v>698</v>
      </c>
      <c r="B121" s="312"/>
      <c r="C121" s="312"/>
      <c r="D121" s="312"/>
      <c r="E121" s="312"/>
      <c r="F121" s="208"/>
    </row>
    <row r="122" spans="1:7" x14ac:dyDescent="0.25">
      <c r="D122" s="35"/>
      <c r="E122" s="35"/>
    </row>
    <row r="123" spans="1:7" x14ac:dyDescent="0.25">
      <c r="D123" s="35"/>
      <c r="E123" s="35"/>
    </row>
    <row r="124" spans="1:7" x14ac:dyDescent="0.25">
      <c r="D124" s="35"/>
      <c r="E124" s="35"/>
    </row>
    <row r="125" spans="1:7" x14ac:dyDescent="0.25">
      <c r="D125" s="35"/>
      <c r="E125" s="35"/>
    </row>
    <row r="126" spans="1:7" x14ac:dyDescent="0.25">
      <c r="D126" s="35"/>
      <c r="E126" s="35"/>
    </row>
    <row r="127" spans="1:7" x14ac:dyDescent="0.25">
      <c r="D127" s="35"/>
      <c r="E127" s="35"/>
    </row>
    <row r="128" spans="1:7" x14ac:dyDescent="0.25">
      <c r="D128" s="35"/>
      <c r="E128" s="35"/>
    </row>
    <row r="129" spans="4:5" x14ac:dyDescent="0.25">
      <c r="D129" s="35"/>
      <c r="E129" s="35"/>
    </row>
    <row r="130" spans="4:5" x14ac:dyDescent="0.25">
      <c r="D130" s="35"/>
      <c r="E130" s="35"/>
    </row>
    <row r="131" spans="4:5" x14ac:dyDescent="0.25">
      <c r="D131" s="35"/>
      <c r="E131" s="35"/>
    </row>
    <row r="132" spans="4:5" x14ac:dyDescent="0.25">
      <c r="D132" s="35"/>
      <c r="E132" s="35"/>
    </row>
    <row r="133" spans="4:5" x14ac:dyDescent="0.25">
      <c r="D133" s="35"/>
      <c r="E133" s="35"/>
    </row>
    <row r="134" spans="4:5" x14ac:dyDescent="0.25">
      <c r="D134" s="35"/>
      <c r="E134" s="35"/>
    </row>
    <row r="135" spans="4:5" x14ac:dyDescent="0.25">
      <c r="D135" s="35"/>
      <c r="E135" s="35"/>
    </row>
  </sheetData>
  <mergeCells count="39">
    <mergeCell ref="A17:B17"/>
    <mergeCell ref="A6:F6"/>
    <mergeCell ref="E7:F7"/>
    <mergeCell ref="A9:B9"/>
    <mergeCell ref="A35:B35"/>
    <mergeCell ref="A36:B36"/>
    <mergeCell ref="A14:B14"/>
    <mergeCell ref="A15:B15"/>
    <mergeCell ref="A10:B10"/>
    <mergeCell ref="A96:B96"/>
    <mergeCell ref="A102:B102"/>
    <mergeCell ref="A5:F5"/>
    <mergeCell ref="A69:B69"/>
    <mergeCell ref="A18:B18"/>
    <mergeCell ref="A16:B16"/>
    <mergeCell ref="A11:B11"/>
    <mergeCell ref="A65:B65"/>
    <mergeCell ref="A68:B68"/>
    <mergeCell ref="A64:B64"/>
    <mergeCell ref="A76:B76"/>
    <mergeCell ref="A78:B78"/>
    <mergeCell ref="A81:B81"/>
    <mergeCell ref="A85:B85"/>
    <mergeCell ref="A90:B90"/>
    <mergeCell ref="A94:B94"/>
    <mergeCell ref="A109:B109"/>
    <mergeCell ref="A120:E120"/>
    <mergeCell ref="A121:E121"/>
    <mergeCell ref="A107:B107"/>
    <mergeCell ref="A108:B108"/>
    <mergeCell ref="A105:B105"/>
    <mergeCell ref="A61:B61"/>
    <mergeCell ref="A70:B70"/>
    <mergeCell ref="A38:B38"/>
    <mergeCell ref="A19:B19"/>
    <mergeCell ref="A33:B33"/>
    <mergeCell ref="A37:B37"/>
    <mergeCell ref="A47:B47"/>
    <mergeCell ref="A57:B57"/>
  </mergeCells>
  <phoneticPr fontId="4" type="noConversion"/>
  <pageMargins left="0.24" right="0.28000000000000003" top="0.25" bottom="0.38" header="0.25" footer="0.19"/>
  <pageSetup paperSize="9" scale="70" firstPageNumber="1237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K107"/>
  <sheetViews>
    <sheetView zoomScaleNormal="100" workbookViewId="0">
      <selection activeCell="A5" sqref="A5:G6"/>
    </sheetView>
  </sheetViews>
  <sheetFormatPr defaultRowHeight="13.5" x14ac:dyDescent="0.2"/>
  <cols>
    <col min="1" max="1" width="29.140625" style="211" customWidth="1"/>
    <col min="2" max="2" width="33.85546875" style="211" customWidth="1"/>
    <col min="3" max="3" width="27" style="211" customWidth="1"/>
    <col min="4" max="4" width="16" style="212" customWidth="1"/>
    <col min="5" max="5" width="14" style="212" bestFit="1" customWidth="1"/>
    <col min="6" max="6" width="13.42578125" style="212" customWidth="1"/>
    <col min="7" max="7" width="10.7109375" style="227" customWidth="1"/>
    <col min="8" max="8" width="10" style="211" bestFit="1" customWidth="1"/>
    <col min="9" max="16384" width="9.140625" style="211"/>
  </cols>
  <sheetData>
    <row r="1" spans="1:11" x14ac:dyDescent="0.2">
      <c r="G1" s="285" t="s">
        <v>710</v>
      </c>
    </row>
    <row r="2" spans="1:11" x14ac:dyDescent="0.2">
      <c r="G2" s="285" t="s">
        <v>623</v>
      </c>
    </row>
    <row r="3" spans="1:11" x14ac:dyDescent="0.2">
      <c r="A3" s="313" t="s">
        <v>225</v>
      </c>
      <c r="B3" s="313"/>
      <c r="C3" s="313"/>
      <c r="D3" s="313"/>
      <c r="E3" s="313"/>
      <c r="F3" s="313"/>
      <c r="G3" s="313"/>
    </row>
    <row r="4" spans="1:11" ht="14.25" customHeight="1" x14ac:dyDescent="0.2">
      <c r="A4" s="313"/>
      <c r="B4" s="313"/>
      <c r="C4" s="313"/>
      <c r="D4" s="313"/>
      <c r="E4" s="313"/>
      <c r="F4" s="313"/>
      <c r="G4" s="313"/>
    </row>
    <row r="5" spans="1:11" ht="13.5" customHeight="1" x14ac:dyDescent="0.2">
      <c r="A5" s="362" t="s">
        <v>679</v>
      </c>
      <c r="B5" s="362"/>
      <c r="C5" s="362"/>
      <c r="D5" s="362"/>
      <c r="E5" s="362"/>
      <c r="F5" s="362"/>
      <c r="G5" s="362"/>
    </row>
    <row r="6" spans="1:11" ht="48" customHeight="1" x14ac:dyDescent="0.2">
      <c r="A6" s="362"/>
      <c r="B6" s="362"/>
      <c r="C6" s="362"/>
      <c r="D6" s="362"/>
      <c r="E6" s="362"/>
      <c r="F6" s="362"/>
      <c r="G6" s="362"/>
      <c r="J6" s="213"/>
      <c r="K6" s="213"/>
    </row>
    <row r="7" spans="1:11" ht="17.25" customHeight="1" x14ac:dyDescent="0.25">
      <c r="A7" s="214"/>
      <c r="B7" s="214"/>
      <c r="C7" s="214"/>
      <c r="D7" s="215"/>
      <c r="F7" s="363" t="s">
        <v>230</v>
      </c>
      <c r="G7" s="363"/>
      <c r="J7" s="213"/>
      <c r="K7" s="213"/>
    </row>
    <row r="8" spans="1:11" s="213" customFormat="1" ht="85.5" x14ac:dyDescent="0.2">
      <c r="A8" s="216" t="s">
        <v>215</v>
      </c>
      <c r="B8" s="216" t="s">
        <v>216</v>
      </c>
      <c r="C8" s="216" t="s">
        <v>217</v>
      </c>
      <c r="D8" s="201" t="s">
        <v>226</v>
      </c>
      <c r="E8" s="201" t="s">
        <v>227</v>
      </c>
      <c r="F8" s="201" t="s">
        <v>228</v>
      </c>
      <c r="G8" s="85" t="s">
        <v>229</v>
      </c>
    </row>
    <row r="9" spans="1:11" s="213" customFormat="1" ht="14.25" customHeight="1" x14ac:dyDescent="0.2">
      <c r="A9" s="346" t="s">
        <v>567</v>
      </c>
      <c r="B9" s="347"/>
      <c r="C9" s="348"/>
      <c r="D9" s="217">
        <f>D11+D15+D19+D52+D59+D76+D83+D93</f>
        <v>40000</v>
      </c>
      <c r="E9" s="217">
        <f>E11+E15+E19+E52+E59+E76+E83+E93</f>
        <v>40000</v>
      </c>
      <c r="F9" s="217">
        <f>F11+F15+F19+F52+F59+F76+F83+F93</f>
        <v>39100</v>
      </c>
      <c r="G9" s="84">
        <f>F9/E9</f>
        <v>0.97750000000000004</v>
      </c>
      <c r="H9" s="261"/>
      <c r="I9" s="227"/>
    </row>
    <row r="10" spans="1:11" s="213" customFormat="1" ht="13.5" customHeight="1" x14ac:dyDescent="0.2">
      <c r="A10" s="349" t="s">
        <v>570</v>
      </c>
      <c r="B10" s="350"/>
      <c r="C10" s="351"/>
      <c r="D10" s="219"/>
      <c r="E10" s="218"/>
      <c r="F10" s="218"/>
      <c r="G10" s="137"/>
      <c r="H10" s="261"/>
    </row>
    <row r="11" spans="1:11" s="213" customFormat="1" ht="19.5" customHeight="1" x14ac:dyDescent="0.2">
      <c r="A11" s="344" t="s">
        <v>598</v>
      </c>
      <c r="B11" s="345"/>
      <c r="C11" s="345"/>
      <c r="D11" s="199">
        <f>SUM(D12:D14)</f>
        <v>3000</v>
      </c>
      <c r="E11" s="199">
        <f>SUM(E12:E14)</f>
        <v>3000</v>
      </c>
      <c r="F11" s="199">
        <f>SUM(F12:F14)</f>
        <v>3000</v>
      </c>
      <c r="G11" s="84">
        <f t="shared" ref="G11:G76" si="0">F11/E11</f>
        <v>1</v>
      </c>
      <c r="H11" s="261"/>
    </row>
    <row r="12" spans="1:11" s="213" customFormat="1" ht="53.25" customHeight="1" x14ac:dyDescent="0.2">
      <c r="A12" s="72" t="s">
        <v>508</v>
      </c>
      <c r="B12" s="72" t="s">
        <v>393</v>
      </c>
      <c r="C12" s="229" t="s">
        <v>389</v>
      </c>
      <c r="D12" s="196">
        <v>1000</v>
      </c>
      <c r="E12" s="196">
        <v>1000</v>
      </c>
      <c r="F12" s="196">
        <v>1000</v>
      </c>
      <c r="G12" s="282">
        <f t="shared" si="0"/>
        <v>1</v>
      </c>
      <c r="H12" s="261"/>
    </row>
    <row r="13" spans="1:11" s="213" customFormat="1" ht="56.25" customHeight="1" x14ac:dyDescent="0.2">
      <c r="A13" s="209" t="s">
        <v>599</v>
      </c>
      <c r="B13" s="209" t="s">
        <v>393</v>
      </c>
      <c r="C13" s="209" t="s">
        <v>406</v>
      </c>
      <c r="D13" s="196">
        <v>1000</v>
      </c>
      <c r="E13" s="196">
        <v>1000</v>
      </c>
      <c r="F13" s="196">
        <v>1000</v>
      </c>
      <c r="G13" s="282">
        <f t="shared" si="0"/>
        <v>1</v>
      </c>
      <c r="H13" s="261"/>
    </row>
    <row r="14" spans="1:11" s="213" customFormat="1" ht="84.75" customHeight="1" x14ac:dyDescent="0.2">
      <c r="A14" s="220" t="s">
        <v>600</v>
      </c>
      <c r="B14" s="209" t="s">
        <v>393</v>
      </c>
      <c r="C14" s="243" t="s">
        <v>391</v>
      </c>
      <c r="D14" s="196">
        <v>1000</v>
      </c>
      <c r="E14" s="196">
        <v>1000</v>
      </c>
      <c r="F14" s="196">
        <v>1000</v>
      </c>
      <c r="G14" s="282">
        <f t="shared" si="0"/>
        <v>1</v>
      </c>
      <c r="H14" s="261"/>
    </row>
    <row r="15" spans="1:11" s="213" customFormat="1" ht="14.25" customHeight="1" x14ac:dyDescent="0.2">
      <c r="A15" s="355" t="s">
        <v>601</v>
      </c>
      <c r="B15" s="356"/>
      <c r="C15" s="357"/>
      <c r="D15" s="199">
        <f>SUM(D17:D18)</f>
        <v>600</v>
      </c>
      <c r="E15" s="199">
        <f>SUM(E17:E18)</f>
        <v>600</v>
      </c>
      <c r="F15" s="199">
        <f>SUM(F17:F18)</f>
        <v>600</v>
      </c>
      <c r="G15" s="84">
        <f t="shared" si="0"/>
        <v>1</v>
      </c>
      <c r="H15" s="261"/>
    </row>
    <row r="16" spans="1:11" s="213" customFormat="1" ht="13.5" customHeight="1" x14ac:dyDescent="0.2">
      <c r="A16" s="233" t="s">
        <v>306</v>
      </c>
      <c r="B16" s="230"/>
      <c r="C16" s="231"/>
      <c r="D16" s="232"/>
      <c r="E16" s="218"/>
      <c r="F16" s="218"/>
      <c r="G16" s="137"/>
      <c r="H16" s="261"/>
    </row>
    <row r="17" spans="1:11" s="213" customFormat="1" ht="13.5" customHeight="1" x14ac:dyDescent="0.25">
      <c r="A17" s="221" t="s">
        <v>602</v>
      </c>
      <c r="B17" s="119" t="s">
        <v>394</v>
      </c>
      <c r="C17" s="119" t="s">
        <v>392</v>
      </c>
      <c r="D17" s="196">
        <v>250</v>
      </c>
      <c r="E17" s="196">
        <v>250</v>
      </c>
      <c r="F17" s="196">
        <v>250</v>
      </c>
      <c r="G17" s="282">
        <f>F17/E17</f>
        <v>1</v>
      </c>
      <c r="H17" s="261"/>
    </row>
    <row r="18" spans="1:11" s="213" customFormat="1" x14ac:dyDescent="0.2">
      <c r="A18" s="222" t="s">
        <v>603</v>
      </c>
      <c r="B18" s="222" t="s">
        <v>395</v>
      </c>
      <c r="C18" s="119" t="s">
        <v>389</v>
      </c>
      <c r="D18" s="196">
        <v>350</v>
      </c>
      <c r="E18" s="196">
        <v>350</v>
      </c>
      <c r="F18" s="196">
        <v>350</v>
      </c>
      <c r="G18" s="282">
        <f>F18/E18</f>
        <v>1</v>
      </c>
      <c r="H18" s="261"/>
    </row>
    <row r="19" spans="1:11" s="213" customFormat="1" ht="20.25" customHeight="1" x14ac:dyDescent="0.2">
      <c r="A19" s="355" t="s">
        <v>596</v>
      </c>
      <c r="B19" s="356"/>
      <c r="C19" s="357"/>
      <c r="D19" s="199">
        <f>SUM(D22:D41)+D43+D44+D45+D46+D47+D48+D49+D50+D51</f>
        <v>12145</v>
      </c>
      <c r="E19" s="199">
        <f>SUM(E22:E41)+E43+E44+E45+E46+E47+E48+E49+E50+E51</f>
        <v>12145</v>
      </c>
      <c r="F19" s="199">
        <f>SUM(F22:F41)+F43+F44+F45+F46+F47+F48+F49+F50+F51</f>
        <v>12145</v>
      </c>
      <c r="G19" s="84">
        <f>F19/E19</f>
        <v>1</v>
      </c>
      <c r="H19" s="261"/>
    </row>
    <row r="20" spans="1:11" s="213" customFormat="1" ht="13.5" customHeight="1" x14ac:dyDescent="0.2">
      <c r="A20" s="233" t="s">
        <v>307</v>
      </c>
      <c r="B20" s="230"/>
      <c r="C20" s="231"/>
      <c r="D20" s="233"/>
      <c r="E20" s="218"/>
      <c r="F20" s="218"/>
      <c r="G20" s="137"/>
      <c r="H20" s="261"/>
    </row>
    <row r="21" spans="1:11" s="213" customFormat="1" ht="14.25" x14ac:dyDescent="0.2">
      <c r="A21" s="359" t="s">
        <v>311</v>
      </c>
      <c r="B21" s="360"/>
      <c r="C21" s="361"/>
      <c r="D21" s="344"/>
      <c r="E21" s="345"/>
      <c r="F21" s="345"/>
      <c r="G21" s="219"/>
      <c r="H21" s="261"/>
      <c r="J21" s="223"/>
      <c r="K21" s="223"/>
    </row>
    <row r="22" spans="1:11" s="213" customFormat="1" ht="45" customHeight="1" x14ac:dyDescent="0.2">
      <c r="A22" s="119" t="s">
        <v>604</v>
      </c>
      <c r="B22" s="119" t="s">
        <v>396</v>
      </c>
      <c r="C22" s="209" t="s">
        <v>390</v>
      </c>
      <c r="D22" s="196">
        <v>540</v>
      </c>
      <c r="E22" s="196">
        <v>540</v>
      </c>
      <c r="F22" s="196">
        <v>540</v>
      </c>
      <c r="G22" s="282">
        <f t="shared" si="0"/>
        <v>1</v>
      </c>
      <c r="H22" s="261"/>
      <c r="J22" s="223"/>
      <c r="K22" s="223"/>
    </row>
    <row r="23" spans="1:11" s="223" customFormat="1" ht="27.75" customHeight="1" x14ac:dyDescent="0.2">
      <c r="A23" s="119" t="s">
        <v>605</v>
      </c>
      <c r="B23" s="209" t="s">
        <v>397</v>
      </c>
      <c r="C23" s="209" t="s">
        <v>390</v>
      </c>
      <c r="D23" s="196">
        <v>250</v>
      </c>
      <c r="E23" s="196">
        <v>250</v>
      </c>
      <c r="F23" s="196">
        <v>250</v>
      </c>
      <c r="G23" s="282">
        <f t="shared" si="0"/>
        <v>1</v>
      </c>
      <c r="H23" s="261"/>
    </row>
    <row r="24" spans="1:11" s="223" customFormat="1" ht="24" customHeight="1" x14ac:dyDescent="0.2">
      <c r="A24" s="209" t="s">
        <v>606</v>
      </c>
      <c r="B24" s="209" t="s">
        <v>509</v>
      </c>
      <c r="C24" s="209" t="s">
        <v>457</v>
      </c>
      <c r="D24" s="196">
        <v>380</v>
      </c>
      <c r="E24" s="196">
        <v>380</v>
      </c>
      <c r="F24" s="196">
        <v>380</v>
      </c>
      <c r="G24" s="282">
        <f t="shared" si="0"/>
        <v>1</v>
      </c>
      <c r="H24" s="261"/>
      <c r="J24" s="213"/>
      <c r="K24" s="213"/>
    </row>
    <row r="25" spans="1:11" s="223" customFormat="1" ht="34.5" customHeight="1" x14ac:dyDescent="0.2">
      <c r="A25" s="209" t="s">
        <v>607</v>
      </c>
      <c r="B25" s="209" t="s">
        <v>398</v>
      </c>
      <c r="C25" s="209" t="s">
        <v>390</v>
      </c>
      <c r="D25" s="196">
        <v>300</v>
      </c>
      <c r="E25" s="196">
        <v>300</v>
      </c>
      <c r="F25" s="196">
        <v>300</v>
      </c>
      <c r="G25" s="282">
        <f t="shared" si="0"/>
        <v>1</v>
      </c>
      <c r="H25" s="261"/>
      <c r="J25" s="213"/>
      <c r="K25" s="213"/>
    </row>
    <row r="26" spans="1:11" s="213" customFormat="1" ht="25.5" customHeight="1" x14ac:dyDescent="0.2">
      <c r="A26" s="209" t="s">
        <v>608</v>
      </c>
      <c r="B26" s="209" t="s">
        <v>399</v>
      </c>
      <c r="C26" s="209" t="s">
        <v>400</v>
      </c>
      <c r="D26" s="196">
        <v>750</v>
      </c>
      <c r="E26" s="196">
        <v>750</v>
      </c>
      <c r="F26" s="196">
        <v>750</v>
      </c>
      <c r="G26" s="282">
        <f t="shared" si="0"/>
        <v>1</v>
      </c>
      <c r="H26" s="261"/>
    </row>
    <row r="27" spans="1:11" s="213" customFormat="1" ht="22.5" customHeight="1" x14ac:dyDescent="0.2">
      <c r="A27" s="209" t="s">
        <v>609</v>
      </c>
      <c r="B27" s="209" t="s">
        <v>401</v>
      </c>
      <c r="C27" s="209" t="s">
        <v>389</v>
      </c>
      <c r="D27" s="196">
        <v>750</v>
      </c>
      <c r="E27" s="247">
        <v>0</v>
      </c>
      <c r="F27" s="247">
        <v>0</v>
      </c>
      <c r="G27" s="209">
        <v>0</v>
      </c>
      <c r="H27" s="261"/>
    </row>
    <row r="28" spans="1:11" s="213" customFormat="1" ht="22.5" customHeight="1" x14ac:dyDescent="0.2">
      <c r="A28" s="209" t="s">
        <v>609</v>
      </c>
      <c r="B28" s="209" t="s">
        <v>211</v>
      </c>
      <c r="C28" s="209" t="s">
        <v>389</v>
      </c>
      <c r="D28" s="247">
        <v>0</v>
      </c>
      <c r="E28" s="247">
        <v>750</v>
      </c>
      <c r="F28" s="247">
        <v>750</v>
      </c>
      <c r="G28" s="282">
        <f>F29/E29</f>
        <v>1</v>
      </c>
      <c r="H28" s="261"/>
    </row>
    <row r="29" spans="1:11" s="213" customFormat="1" ht="30.75" customHeight="1" x14ac:dyDescent="0.2">
      <c r="A29" s="209" t="s">
        <v>610</v>
      </c>
      <c r="B29" s="209" t="s">
        <v>402</v>
      </c>
      <c r="C29" s="209" t="s">
        <v>403</v>
      </c>
      <c r="D29" s="196">
        <v>500</v>
      </c>
      <c r="E29" s="196">
        <v>500</v>
      </c>
      <c r="F29" s="196">
        <v>500</v>
      </c>
      <c r="G29" s="282">
        <f>F30/E30</f>
        <v>1</v>
      </c>
      <c r="H29" s="261"/>
    </row>
    <row r="30" spans="1:11" s="213" customFormat="1" ht="23.25" customHeight="1" x14ac:dyDescent="0.2">
      <c r="A30" s="209" t="s">
        <v>611</v>
      </c>
      <c r="B30" s="209" t="s">
        <v>404</v>
      </c>
      <c r="C30" s="209" t="s">
        <v>405</v>
      </c>
      <c r="D30" s="196">
        <v>550</v>
      </c>
      <c r="E30" s="196">
        <v>550</v>
      </c>
      <c r="F30" s="196">
        <v>550</v>
      </c>
      <c r="G30" s="282">
        <f t="shared" si="0"/>
        <v>1</v>
      </c>
      <c r="H30" s="261"/>
    </row>
    <row r="31" spans="1:11" s="213" customFormat="1" ht="29.25" customHeight="1" x14ac:dyDescent="0.2">
      <c r="A31" s="209" t="s">
        <v>218</v>
      </c>
      <c r="B31" s="209" t="s">
        <v>510</v>
      </c>
      <c r="C31" s="209" t="s">
        <v>406</v>
      </c>
      <c r="D31" s="196">
        <v>460</v>
      </c>
      <c r="E31" s="196">
        <v>460</v>
      </c>
      <c r="F31" s="196">
        <v>460</v>
      </c>
      <c r="G31" s="282">
        <f t="shared" si="0"/>
        <v>1</v>
      </c>
      <c r="H31" s="261"/>
    </row>
    <row r="32" spans="1:11" s="213" customFormat="1" ht="40.5" customHeight="1" x14ac:dyDescent="0.2">
      <c r="A32" s="209" t="s">
        <v>612</v>
      </c>
      <c r="B32" s="209" t="s">
        <v>407</v>
      </c>
      <c r="C32" s="209" t="s">
        <v>408</v>
      </c>
      <c r="D32" s="196">
        <v>500</v>
      </c>
      <c r="E32" s="196">
        <v>500</v>
      </c>
      <c r="F32" s="196">
        <v>500</v>
      </c>
      <c r="G32" s="282">
        <f t="shared" si="0"/>
        <v>1</v>
      </c>
      <c r="H32" s="261"/>
    </row>
    <row r="33" spans="1:8" s="213" customFormat="1" ht="15" customHeight="1" x14ac:dyDescent="0.2">
      <c r="A33" s="222" t="s">
        <v>613</v>
      </c>
      <c r="B33" s="222" t="s">
        <v>409</v>
      </c>
      <c r="C33" s="209" t="s">
        <v>389</v>
      </c>
      <c r="D33" s="196">
        <v>580</v>
      </c>
      <c r="E33" s="196">
        <v>580</v>
      </c>
      <c r="F33" s="196">
        <v>580</v>
      </c>
      <c r="G33" s="282">
        <f t="shared" si="0"/>
        <v>1</v>
      </c>
      <c r="H33" s="261"/>
    </row>
    <row r="34" spans="1:8" s="213" customFormat="1" ht="23.25" customHeight="1" x14ac:dyDescent="0.2">
      <c r="A34" s="209" t="s">
        <v>410</v>
      </c>
      <c r="B34" s="209" t="s">
        <v>411</v>
      </c>
      <c r="C34" s="209" t="s">
        <v>412</v>
      </c>
      <c r="D34" s="196">
        <v>700</v>
      </c>
      <c r="E34" s="196">
        <v>700</v>
      </c>
      <c r="F34" s="196">
        <v>700</v>
      </c>
      <c r="G34" s="282">
        <f t="shared" si="0"/>
        <v>1</v>
      </c>
      <c r="H34" s="261"/>
    </row>
    <row r="35" spans="1:8" s="213" customFormat="1" ht="32.25" customHeight="1" x14ac:dyDescent="0.2">
      <c r="A35" s="209" t="s">
        <v>413</v>
      </c>
      <c r="B35" s="209" t="s">
        <v>414</v>
      </c>
      <c r="C35" s="209" t="s">
        <v>390</v>
      </c>
      <c r="D35" s="196">
        <v>310</v>
      </c>
      <c r="E35" s="196">
        <v>310</v>
      </c>
      <c r="F35" s="196">
        <v>310</v>
      </c>
      <c r="G35" s="282">
        <f t="shared" si="0"/>
        <v>1</v>
      </c>
      <c r="H35" s="261"/>
    </row>
    <row r="36" spans="1:8" s="213" customFormat="1" ht="22.5" customHeight="1" x14ac:dyDescent="0.2">
      <c r="A36" s="209" t="s">
        <v>415</v>
      </c>
      <c r="B36" s="209" t="s">
        <v>416</v>
      </c>
      <c r="C36" s="209" t="s">
        <v>405</v>
      </c>
      <c r="D36" s="196">
        <v>550</v>
      </c>
      <c r="E36" s="196">
        <v>550</v>
      </c>
      <c r="F36" s="196">
        <v>550</v>
      </c>
      <c r="G36" s="282">
        <f t="shared" si="0"/>
        <v>1</v>
      </c>
      <c r="H36" s="261"/>
    </row>
    <row r="37" spans="1:8" s="213" customFormat="1" ht="31.5" customHeight="1" x14ac:dyDescent="0.2">
      <c r="A37" s="209" t="s">
        <v>417</v>
      </c>
      <c r="B37" s="209" t="s">
        <v>422</v>
      </c>
      <c r="C37" s="209" t="s">
        <v>389</v>
      </c>
      <c r="D37" s="196">
        <v>390</v>
      </c>
      <c r="E37" s="196">
        <v>390</v>
      </c>
      <c r="F37" s="196">
        <v>390</v>
      </c>
      <c r="G37" s="282">
        <f t="shared" si="0"/>
        <v>1</v>
      </c>
      <c r="H37" s="261"/>
    </row>
    <row r="38" spans="1:8" s="213" customFormat="1" ht="37.5" customHeight="1" x14ac:dyDescent="0.2">
      <c r="A38" s="209" t="s">
        <v>418</v>
      </c>
      <c r="B38" s="222" t="s">
        <v>419</v>
      </c>
      <c r="C38" s="209" t="s">
        <v>420</v>
      </c>
      <c r="D38" s="196">
        <v>850</v>
      </c>
      <c r="E38" s="196">
        <v>850</v>
      </c>
      <c r="F38" s="196">
        <v>850</v>
      </c>
      <c r="G38" s="282">
        <f t="shared" si="0"/>
        <v>1</v>
      </c>
      <c r="H38" s="261"/>
    </row>
    <row r="39" spans="1:8" s="213" customFormat="1" ht="37.5" customHeight="1" x14ac:dyDescent="0.2">
      <c r="A39" s="209" t="s">
        <v>421</v>
      </c>
      <c r="B39" s="209" t="s">
        <v>423</v>
      </c>
      <c r="C39" s="209" t="s">
        <v>390</v>
      </c>
      <c r="D39" s="196">
        <v>300</v>
      </c>
      <c r="E39" s="196">
        <v>300</v>
      </c>
      <c r="F39" s="196">
        <v>300</v>
      </c>
      <c r="G39" s="282">
        <f t="shared" si="0"/>
        <v>1</v>
      </c>
      <c r="H39" s="261"/>
    </row>
    <row r="40" spans="1:8" s="213" customFormat="1" ht="37.5" customHeight="1" x14ac:dyDescent="0.2">
      <c r="A40" s="209" t="s">
        <v>424</v>
      </c>
      <c r="B40" s="209" t="s">
        <v>425</v>
      </c>
      <c r="C40" s="209" t="s">
        <v>412</v>
      </c>
      <c r="D40" s="196">
        <v>350</v>
      </c>
      <c r="E40" s="196">
        <v>350</v>
      </c>
      <c r="F40" s="196">
        <v>350</v>
      </c>
      <c r="G40" s="282">
        <f t="shared" si="0"/>
        <v>1</v>
      </c>
      <c r="H40" s="261"/>
    </row>
    <row r="41" spans="1:8" s="213" customFormat="1" ht="37.5" customHeight="1" x14ac:dyDescent="0.2">
      <c r="A41" s="209" t="s">
        <v>426</v>
      </c>
      <c r="B41" s="222" t="s">
        <v>427</v>
      </c>
      <c r="C41" s="209" t="s">
        <v>412</v>
      </c>
      <c r="D41" s="196">
        <v>350</v>
      </c>
      <c r="E41" s="196">
        <v>350</v>
      </c>
      <c r="F41" s="196">
        <v>350</v>
      </c>
      <c r="G41" s="282">
        <f t="shared" si="0"/>
        <v>1</v>
      </c>
      <c r="H41" s="261"/>
    </row>
    <row r="42" spans="1:8" s="213" customFormat="1" ht="14.25" x14ac:dyDescent="0.2">
      <c r="A42" s="344" t="s">
        <v>511</v>
      </c>
      <c r="B42" s="344"/>
      <c r="C42" s="344"/>
      <c r="D42" s="196"/>
      <c r="E42" s="196"/>
      <c r="F42" s="196"/>
      <c r="G42" s="137"/>
      <c r="H42" s="261"/>
    </row>
    <row r="43" spans="1:8" s="213" customFormat="1" ht="18" customHeight="1" x14ac:dyDescent="0.2">
      <c r="A43" s="209" t="s">
        <v>428</v>
      </c>
      <c r="B43" s="222" t="s">
        <v>386</v>
      </c>
      <c r="C43" s="209" t="s">
        <v>389</v>
      </c>
      <c r="D43" s="196">
        <v>380</v>
      </c>
      <c r="E43" s="247">
        <v>0</v>
      </c>
      <c r="F43" s="247">
        <v>0</v>
      </c>
      <c r="G43" s="209">
        <v>0</v>
      </c>
      <c r="H43" s="261"/>
    </row>
    <row r="44" spans="1:8" s="213" customFormat="1" ht="18" customHeight="1" x14ac:dyDescent="0.2">
      <c r="A44" s="209" t="s">
        <v>428</v>
      </c>
      <c r="B44" s="209" t="s">
        <v>212</v>
      </c>
      <c r="C44" s="209" t="s">
        <v>389</v>
      </c>
      <c r="D44" s="247">
        <v>0</v>
      </c>
      <c r="E44" s="196">
        <v>380</v>
      </c>
      <c r="F44" s="196">
        <v>380</v>
      </c>
      <c r="G44" s="282">
        <f t="shared" si="0"/>
        <v>1</v>
      </c>
      <c r="H44" s="261"/>
    </row>
    <row r="45" spans="1:8" s="213" customFormat="1" ht="48.75" customHeight="1" x14ac:dyDescent="0.2">
      <c r="A45" s="209" t="s">
        <v>429</v>
      </c>
      <c r="B45" s="209" t="s">
        <v>512</v>
      </c>
      <c r="C45" s="209" t="s">
        <v>390</v>
      </c>
      <c r="D45" s="196">
        <v>350</v>
      </c>
      <c r="E45" s="196">
        <v>350</v>
      </c>
      <c r="F45" s="196">
        <v>350</v>
      </c>
      <c r="G45" s="282">
        <f t="shared" si="0"/>
        <v>1</v>
      </c>
      <c r="H45" s="261"/>
    </row>
    <row r="46" spans="1:8" s="213" customFormat="1" ht="26.25" customHeight="1" x14ac:dyDescent="0.2">
      <c r="A46" s="209" t="s">
        <v>430</v>
      </c>
      <c r="B46" s="243" t="s">
        <v>432</v>
      </c>
      <c r="C46" s="209" t="s">
        <v>392</v>
      </c>
      <c r="D46" s="196">
        <v>300</v>
      </c>
      <c r="E46" s="196">
        <v>300</v>
      </c>
      <c r="F46" s="196">
        <v>300</v>
      </c>
      <c r="G46" s="282">
        <f t="shared" si="0"/>
        <v>1</v>
      </c>
      <c r="H46" s="261"/>
    </row>
    <row r="47" spans="1:8" s="213" customFormat="1" ht="41.25" customHeight="1" x14ac:dyDescent="0.2">
      <c r="A47" s="209" t="s">
        <v>431</v>
      </c>
      <c r="B47" s="209" t="s">
        <v>386</v>
      </c>
      <c r="C47" s="209" t="s">
        <v>390</v>
      </c>
      <c r="D47" s="196">
        <v>380</v>
      </c>
      <c r="E47" s="196">
        <v>380</v>
      </c>
      <c r="F47" s="196">
        <v>380</v>
      </c>
      <c r="G47" s="282">
        <f t="shared" si="0"/>
        <v>1</v>
      </c>
      <c r="H47" s="261"/>
    </row>
    <row r="48" spans="1:8" s="213" customFormat="1" ht="40.5" x14ac:dyDescent="0.2">
      <c r="A48" s="209" t="s">
        <v>433</v>
      </c>
      <c r="B48" s="209" t="s">
        <v>434</v>
      </c>
      <c r="C48" s="209" t="s">
        <v>392</v>
      </c>
      <c r="D48" s="196">
        <v>350</v>
      </c>
      <c r="E48" s="196">
        <v>350</v>
      </c>
      <c r="F48" s="196">
        <v>350</v>
      </c>
      <c r="G48" s="282">
        <f t="shared" si="0"/>
        <v>1</v>
      </c>
      <c r="H48" s="261"/>
    </row>
    <row r="49" spans="1:8" s="213" customFormat="1" ht="36" customHeight="1" x14ac:dyDescent="0.2">
      <c r="A49" s="224" t="s">
        <v>435</v>
      </c>
      <c r="B49" s="120" t="s">
        <v>386</v>
      </c>
      <c r="C49" s="209" t="s">
        <v>420</v>
      </c>
      <c r="D49" s="196">
        <v>250</v>
      </c>
      <c r="E49" s="196">
        <v>250</v>
      </c>
      <c r="F49" s="196">
        <v>250</v>
      </c>
      <c r="G49" s="282">
        <f t="shared" si="0"/>
        <v>1</v>
      </c>
      <c r="H49" s="261"/>
    </row>
    <row r="50" spans="1:8" s="213" customFormat="1" ht="40.5" x14ac:dyDescent="0.2">
      <c r="A50" s="224" t="s">
        <v>436</v>
      </c>
      <c r="B50" s="120" t="s">
        <v>437</v>
      </c>
      <c r="C50" s="209" t="s">
        <v>405</v>
      </c>
      <c r="D50" s="196">
        <v>325</v>
      </c>
      <c r="E50" s="196">
        <v>325</v>
      </c>
      <c r="F50" s="196">
        <v>325</v>
      </c>
      <c r="G50" s="282">
        <f t="shared" si="0"/>
        <v>1</v>
      </c>
      <c r="H50" s="261"/>
    </row>
    <row r="51" spans="1:8" s="213" customFormat="1" ht="45.75" customHeight="1" x14ac:dyDescent="0.2">
      <c r="A51" s="224" t="s">
        <v>438</v>
      </c>
      <c r="B51" s="120" t="s">
        <v>439</v>
      </c>
      <c r="C51" s="209" t="s">
        <v>440</v>
      </c>
      <c r="D51" s="196">
        <v>450</v>
      </c>
      <c r="E51" s="196">
        <v>450</v>
      </c>
      <c r="F51" s="196">
        <v>450</v>
      </c>
      <c r="G51" s="282">
        <f t="shared" si="0"/>
        <v>1</v>
      </c>
      <c r="H51" s="261"/>
    </row>
    <row r="52" spans="1:8" s="284" customFormat="1" ht="32.25" customHeight="1" x14ac:dyDescent="0.2">
      <c r="A52" s="344" t="s">
        <v>769</v>
      </c>
      <c r="B52" s="344"/>
      <c r="C52" s="344"/>
      <c r="D52" s="235">
        <f>SUM(D54:D58)</f>
        <v>10179</v>
      </c>
      <c r="E52" s="235">
        <f>SUM(E54:E58)</f>
        <v>10179</v>
      </c>
      <c r="F52" s="235">
        <f>SUM(F54:F58)</f>
        <v>10179</v>
      </c>
      <c r="G52" s="84">
        <f t="shared" si="0"/>
        <v>1</v>
      </c>
      <c r="H52" s="283"/>
    </row>
    <row r="53" spans="1:8" s="213" customFormat="1" ht="11.25" customHeight="1" x14ac:dyDescent="0.2">
      <c r="A53" s="352" t="s">
        <v>308</v>
      </c>
      <c r="B53" s="353"/>
      <c r="C53" s="354"/>
      <c r="D53" s="225"/>
      <c r="E53" s="225"/>
      <c r="F53" s="225"/>
      <c r="G53" s="170"/>
      <c r="H53" s="261"/>
    </row>
    <row r="54" spans="1:8" s="213" customFormat="1" ht="45" customHeight="1" x14ac:dyDescent="0.2">
      <c r="A54" s="120" t="s">
        <v>441</v>
      </c>
      <c r="B54" s="120" t="s">
        <v>445</v>
      </c>
      <c r="C54" s="120" t="s">
        <v>444</v>
      </c>
      <c r="D54" s="196">
        <v>1062.5</v>
      </c>
      <c r="E54" s="196">
        <v>1062.5</v>
      </c>
      <c r="F54" s="196">
        <v>1062.5</v>
      </c>
      <c r="G54" s="282">
        <f t="shared" si="0"/>
        <v>1</v>
      </c>
      <c r="H54" s="261"/>
    </row>
    <row r="55" spans="1:8" s="213" customFormat="1" ht="56.25" customHeight="1" x14ac:dyDescent="0.2">
      <c r="A55" s="120" t="s">
        <v>442</v>
      </c>
      <c r="B55" s="120" t="s">
        <v>446</v>
      </c>
      <c r="C55" s="120" t="s">
        <v>444</v>
      </c>
      <c r="D55" s="196">
        <v>2751</v>
      </c>
      <c r="E55" s="196">
        <v>2751</v>
      </c>
      <c r="F55" s="196">
        <v>2751</v>
      </c>
      <c r="G55" s="282">
        <f t="shared" si="0"/>
        <v>1</v>
      </c>
      <c r="H55" s="261"/>
    </row>
    <row r="56" spans="1:8" s="213" customFormat="1" ht="38.25" customHeight="1" x14ac:dyDescent="0.2">
      <c r="A56" s="120" t="s">
        <v>218</v>
      </c>
      <c r="B56" s="120" t="s">
        <v>447</v>
      </c>
      <c r="C56" s="120" t="s">
        <v>448</v>
      </c>
      <c r="D56" s="196">
        <v>3800</v>
      </c>
      <c r="E56" s="196">
        <v>3800</v>
      </c>
      <c r="F56" s="196">
        <v>3800</v>
      </c>
      <c r="G56" s="282">
        <f t="shared" si="0"/>
        <v>1</v>
      </c>
      <c r="H56" s="261"/>
    </row>
    <row r="57" spans="1:8" s="213" customFormat="1" ht="42" customHeight="1" x14ac:dyDescent="0.2">
      <c r="A57" s="120" t="s">
        <v>443</v>
      </c>
      <c r="B57" s="120" t="s">
        <v>449</v>
      </c>
      <c r="C57" s="120" t="s">
        <v>529</v>
      </c>
      <c r="D57" s="196">
        <v>977.5</v>
      </c>
      <c r="E57" s="196">
        <v>977.5</v>
      </c>
      <c r="F57" s="196">
        <v>977.5</v>
      </c>
      <c r="G57" s="282">
        <f t="shared" si="0"/>
        <v>1</v>
      </c>
      <c r="H57" s="261"/>
    </row>
    <row r="58" spans="1:8" s="213" customFormat="1" ht="44.25" customHeight="1" x14ac:dyDescent="0.2">
      <c r="A58" s="120" t="s">
        <v>450</v>
      </c>
      <c r="B58" s="120" t="s">
        <v>451</v>
      </c>
      <c r="C58" s="120" t="s">
        <v>529</v>
      </c>
      <c r="D58" s="196">
        <v>1588</v>
      </c>
      <c r="E58" s="196">
        <v>1588</v>
      </c>
      <c r="F58" s="196">
        <v>1588</v>
      </c>
      <c r="G58" s="282">
        <f t="shared" si="0"/>
        <v>1</v>
      </c>
      <c r="H58" s="261"/>
    </row>
    <row r="59" spans="1:8" s="213" customFormat="1" ht="15" customHeight="1" x14ac:dyDescent="0.2">
      <c r="A59" s="344" t="s">
        <v>597</v>
      </c>
      <c r="B59" s="345"/>
      <c r="C59" s="345"/>
      <c r="D59" s="199">
        <f>SUM(D61:D75)</f>
        <v>7116</v>
      </c>
      <c r="E59" s="199">
        <f>SUM(E61:E75)</f>
        <v>7116</v>
      </c>
      <c r="F59" s="199">
        <f>SUM(F61:F75)</f>
        <v>6216</v>
      </c>
      <c r="G59" s="84">
        <f t="shared" si="0"/>
        <v>0.87352445193929174</v>
      </c>
      <c r="H59" s="261"/>
    </row>
    <row r="60" spans="1:8" s="213" customFormat="1" ht="12" customHeight="1" x14ac:dyDescent="0.2">
      <c r="A60" s="352" t="s">
        <v>570</v>
      </c>
      <c r="B60" s="353"/>
      <c r="C60" s="354"/>
      <c r="D60" s="234"/>
      <c r="E60" s="234"/>
      <c r="F60" s="234"/>
      <c r="G60" s="137"/>
      <c r="H60" s="261"/>
    </row>
    <row r="61" spans="1:8" s="213" customFormat="1" ht="27" customHeight="1" x14ac:dyDescent="0.2">
      <c r="A61" s="120" t="s">
        <v>452</v>
      </c>
      <c r="B61" s="120" t="s">
        <v>456</v>
      </c>
      <c r="C61" s="120" t="s">
        <v>457</v>
      </c>
      <c r="D61" s="196">
        <v>400</v>
      </c>
      <c r="E61" s="196">
        <v>400</v>
      </c>
      <c r="F61" s="196">
        <v>400</v>
      </c>
      <c r="G61" s="282">
        <f t="shared" si="0"/>
        <v>1</v>
      </c>
      <c r="H61" s="261"/>
    </row>
    <row r="62" spans="1:8" s="213" customFormat="1" ht="25.5" customHeight="1" x14ac:dyDescent="0.2">
      <c r="A62" s="120" t="s">
        <v>453</v>
      </c>
      <c r="B62" s="120" t="s">
        <v>458</v>
      </c>
      <c r="C62" s="120" t="s">
        <v>405</v>
      </c>
      <c r="D62" s="196">
        <v>220</v>
      </c>
      <c r="E62" s="196">
        <v>220</v>
      </c>
      <c r="F62" s="196">
        <v>220</v>
      </c>
      <c r="G62" s="282">
        <f t="shared" si="0"/>
        <v>1</v>
      </c>
      <c r="H62" s="261"/>
    </row>
    <row r="63" spans="1:8" s="213" customFormat="1" ht="28.5" customHeight="1" x14ac:dyDescent="0.2">
      <c r="A63" s="120" t="s">
        <v>454</v>
      </c>
      <c r="B63" s="120" t="s">
        <v>459</v>
      </c>
      <c r="C63" s="120" t="s">
        <v>392</v>
      </c>
      <c r="D63" s="196">
        <v>400</v>
      </c>
      <c r="E63" s="196">
        <v>400</v>
      </c>
      <c r="F63" s="196">
        <v>400</v>
      </c>
      <c r="G63" s="282">
        <f t="shared" si="0"/>
        <v>1</v>
      </c>
      <c r="H63" s="261"/>
    </row>
    <row r="64" spans="1:8" s="213" customFormat="1" ht="27" x14ac:dyDescent="0.2">
      <c r="A64" s="120" t="s">
        <v>455</v>
      </c>
      <c r="B64" s="120" t="s">
        <v>460</v>
      </c>
      <c r="C64" s="120" t="s">
        <v>390</v>
      </c>
      <c r="D64" s="196">
        <v>300</v>
      </c>
      <c r="E64" s="196">
        <v>300</v>
      </c>
      <c r="F64" s="196">
        <v>300</v>
      </c>
      <c r="G64" s="282">
        <f t="shared" si="0"/>
        <v>1</v>
      </c>
      <c r="H64" s="261"/>
    </row>
    <row r="65" spans="1:10" s="213" customFormat="1" ht="39.75" customHeight="1" x14ac:dyDescent="0.25">
      <c r="A65" s="120" t="s">
        <v>461</v>
      </c>
      <c r="B65" s="120" t="s">
        <v>513</v>
      </c>
      <c r="C65" s="120" t="s">
        <v>405</v>
      </c>
      <c r="D65" s="196">
        <v>500</v>
      </c>
      <c r="E65" s="196">
        <v>500</v>
      </c>
      <c r="F65" s="196">
        <v>500</v>
      </c>
      <c r="G65" s="282">
        <f t="shared" si="0"/>
        <v>1</v>
      </c>
      <c r="H65" s="261"/>
      <c r="J65" s="226"/>
    </row>
    <row r="66" spans="1:10" s="213" customFormat="1" ht="22.5" customHeight="1" x14ac:dyDescent="0.2">
      <c r="A66" s="120" t="s">
        <v>462</v>
      </c>
      <c r="B66" s="120" t="s">
        <v>463</v>
      </c>
      <c r="C66" s="120" t="s">
        <v>403</v>
      </c>
      <c r="D66" s="196">
        <v>220</v>
      </c>
      <c r="E66" s="196">
        <v>220</v>
      </c>
      <c r="F66" s="196">
        <v>220</v>
      </c>
      <c r="G66" s="282">
        <f t="shared" si="0"/>
        <v>1</v>
      </c>
      <c r="H66" s="261"/>
    </row>
    <row r="67" spans="1:10" s="213" customFormat="1" ht="27.75" customHeight="1" x14ac:dyDescent="0.2">
      <c r="A67" s="120" t="s">
        <v>464</v>
      </c>
      <c r="B67" s="120" t="s">
        <v>466</v>
      </c>
      <c r="C67" s="120" t="s">
        <v>467</v>
      </c>
      <c r="D67" s="196">
        <v>1900</v>
      </c>
      <c r="E67" s="247">
        <v>0</v>
      </c>
      <c r="F67" s="247">
        <v>0</v>
      </c>
      <c r="G67" s="282"/>
      <c r="H67" s="261"/>
    </row>
    <row r="68" spans="1:10" s="213" customFormat="1" ht="27.75" customHeight="1" x14ac:dyDescent="0.2">
      <c r="A68" s="120" t="s">
        <v>464</v>
      </c>
      <c r="B68" s="120" t="s">
        <v>466</v>
      </c>
      <c r="C68" s="120" t="s">
        <v>213</v>
      </c>
      <c r="D68" s="247">
        <v>0</v>
      </c>
      <c r="E68" s="196">
        <v>1900</v>
      </c>
      <c r="F68" s="196">
        <v>1900</v>
      </c>
      <c r="G68" s="282">
        <f>F68/E68</f>
        <v>1</v>
      </c>
      <c r="H68" s="261"/>
    </row>
    <row r="69" spans="1:10" s="213" customFormat="1" ht="30" customHeight="1" x14ac:dyDescent="0.2">
      <c r="A69" s="120" t="s">
        <v>465</v>
      </c>
      <c r="B69" s="120" t="s">
        <v>469</v>
      </c>
      <c r="C69" s="120" t="s">
        <v>457</v>
      </c>
      <c r="D69" s="196">
        <v>500</v>
      </c>
      <c r="E69" s="196">
        <v>500</v>
      </c>
      <c r="F69" s="196">
        <v>500</v>
      </c>
      <c r="G69" s="282">
        <f>F69/E69</f>
        <v>1</v>
      </c>
      <c r="H69" s="261"/>
    </row>
    <row r="70" spans="1:10" s="213" customFormat="1" ht="24" customHeight="1" x14ac:dyDescent="0.2">
      <c r="A70" s="120" t="s">
        <v>468</v>
      </c>
      <c r="B70" s="120" t="s">
        <v>470</v>
      </c>
      <c r="C70" s="120" t="s">
        <v>405</v>
      </c>
      <c r="D70" s="196">
        <v>400</v>
      </c>
      <c r="E70" s="196">
        <v>400</v>
      </c>
      <c r="F70" s="196">
        <v>400</v>
      </c>
      <c r="G70" s="282">
        <f t="shared" si="0"/>
        <v>1</v>
      </c>
      <c r="H70" s="261"/>
    </row>
    <row r="71" spans="1:10" s="213" customFormat="1" ht="26.25" customHeight="1" x14ac:dyDescent="0.2">
      <c r="A71" s="120" t="s">
        <v>471</v>
      </c>
      <c r="B71" s="120" t="s">
        <v>472</v>
      </c>
      <c r="C71" s="120" t="s">
        <v>392</v>
      </c>
      <c r="D71" s="196">
        <v>400</v>
      </c>
      <c r="E71" s="196">
        <v>400</v>
      </c>
      <c r="F71" s="196">
        <v>400</v>
      </c>
      <c r="G71" s="282">
        <f t="shared" si="0"/>
        <v>1</v>
      </c>
      <c r="H71" s="261"/>
    </row>
    <row r="72" spans="1:10" s="213" customFormat="1" ht="34.5" customHeight="1" x14ac:dyDescent="0.2">
      <c r="A72" s="120" t="s">
        <v>473</v>
      </c>
      <c r="B72" s="120" t="s">
        <v>474</v>
      </c>
      <c r="C72" s="120" t="s">
        <v>475</v>
      </c>
      <c r="D72" s="196">
        <v>250</v>
      </c>
      <c r="E72" s="196">
        <v>250</v>
      </c>
      <c r="F72" s="196">
        <v>250</v>
      </c>
      <c r="G72" s="282">
        <f t="shared" si="0"/>
        <v>1</v>
      </c>
      <c r="H72" s="261"/>
    </row>
    <row r="73" spans="1:10" s="213" customFormat="1" ht="25.5" customHeight="1" x14ac:dyDescent="0.2">
      <c r="A73" s="120" t="s">
        <v>476</v>
      </c>
      <c r="B73" s="120" t="s">
        <v>477</v>
      </c>
      <c r="C73" s="120" t="s">
        <v>457</v>
      </c>
      <c r="D73" s="196">
        <v>426</v>
      </c>
      <c r="E73" s="196">
        <v>426</v>
      </c>
      <c r="F73" s="196">
        <v>426</v>
      </c>
      <c r="G73" s="282">
        <f t="shared" si="0"/>
        <v>1</v>
      </c>
      <c r="H73" s="261"/>
    </row>
    <row r="74" spans="1:10" s="213" customFormat="1" ht="34.5" customHeight="1" x14ac:dyDescent="0.2">
      <c r="A74" s="120" t="s">
        <v>478</v>
      </c>
      <c r="B74" s="120" t="s">
        <v>479</v>
      </c>
      <c r="C74" s="120" t="s">
        <v>480</v>
      </c>
      <c r="D74" s="196">
        <v>900</v>
      </c>
      <c r="E74" s="196">
        <v>900</v>
      </c>
      <c r="F74" s="247">
        <v>0</v>
      </c>
      <c r="G74" s="247">
        <f t="shared" si="0"/>
        <v>0</v>
      </c>
      <c r="H74" s="261"/>
    </row>
    <row r="75" spans="1:10" s="213" customFormat="1" ht="29.25" customHeight="1" x14ac:dyDescent="0.2">
      <c r="A75" s="120" t="s">
        <v>481</v>
      </c>
      <c r="B75" s="120" t="s">
        <v>482</v>
      </c>
      <c r="C75" s="120" t="s">
        <v>390</v>
      </c>
      <c r="D75" s="196">
        <v>300</v>
      </c>
      <c r="E75" s="196">
        <v>300</v>
      </c>
      <c r="F75" s="196">
        <v>300</v>
      </c>
      <c r="G75" s="282">
        <f t="shared" si="0"/>
        <v>1</v>
      </c>
      <c r="H75" s="261"/>
    </row>
    <row r="76" spans="1:10" s="284" customFormat="1" ht="30.75" customHeight="1" x14ac:dyDescent="0.2">
      <c r="A76" s="344" t="s">
        <v>516</v>
      </c>
      <c r="B76" s="345"/>
      <c r="C76" s="345"/>
      <c r="D76" s="235">
        <f>SUM(D78:D82)</f>
        <v>2100</v>
      </c>
      <c r="E76" s="235">
        <f>SUM(E78:E82)</f>
        <v>2100</v>
      </c>
      <c r="F76" s="235">
        <f>SUM(F78:F82)</f>
        <v>2100</v>
      </c>
      <c r="G76" s="84">
        <f t="shared" si="0"/>
        <v>1</v>
      </c>
      <c r="H76" s="283"/>
    </row>
    <row r="77" spans="1:10" s="213" customFormat="1" ht="21" customHeight="1" x14ac:dyDescent="0.2">
      <c r="A77" s="352" t="s">
        <v>570</v>
      </c>
      <c r="B77" s="353"/>
      <c r="C77" s="354"/>
      <c r="D77" s="234"/>
      <c r="E77" s="234"/>
      <c r="F77" s="234"/>
      <c r="G77" s="282"/>
      <c r="H77" s="261"/>
    </row>
    <row r="78" spans="1:10" s="213" customFormat="1" ht="30.75" customHeight="1" x14ac:dyDescent="0.2">
      <c r="A78" s="120" t="s">
        <v>518</v>
      </c>
      <c r="B78" s="120" t="s">
        <v>517</v>
      </c>
      <c r="C78" s="120" t="s">
        <v>405</v>
      </c>
      <c r="D78" s="196">
        <v>350</v>
      </c>
      <c r="E78" s="196">
        <v>350</v>
      </c>
      <c r="F78" s="196">
        <v>350</v>
      </c>
      <c r="G78" s="282">
        <f t="shared" ref="G78:G83" si="1">F78/E78</f>
        <v>1</v>
      </c>
      <c r="H78" s="261"/>
    </row>
    <row r="79" spans="1:10" s="213" customFormat="1" ht="30.75" customHeight="1" x14ac:dyDescent="0.2">
      <c r="A79" s="120" t="s">
        <v>519</v>
      </c>
      <c r="B79" s="120" t="s">
        <v>520</v>
      </c>
      <c r="C79" s="120" t="s">
        <v>390</v>
      </c>
      <c r="D79" s="196">
        <v>350</v>
      </c>
      <c r="E79" s="196">
        <v>350</v>
      </c>
      <c r="F79" s="196">
        <v>350</v>
      </c>
      <c r="G79" s="282">
        <f t="shared" si="1"/>
        <v>1</v>
      </c>
      <c r="H79" s="261"/>
    </row>
    <row r="80" spans="1:10" s="213" customFormat="1" ht="30.75" customHeight="1" x14ac:dyDescent="0.2">
      <c r="A80" s="120" t="s">
        <v>521</v>
      </c>
      <c r="B80" s="120" t="s">
        <v>522</v>
      </c>
      <c r="C80" s="120" t="s">
        <v>523</v>
      </c>
      <c r="D80" s="196">
        <v>700</v>
      </c>
      <c r="E80" s="196">
        <v>700</v>
      </c>
      <c r="F80" s="196">
        <v>700</v>
      </c>
      <c r="G80" s="282">
        <f t="shared" si="1"/>
        <v>1</v>
      </c>
      <c r="H80" s="261"/>
    </row>
    <row r="81" spans="1:8" s="213" customFormat="1" ht="30.75" customHeight="1" x14ac:dyDescent="0.2">
      <c r="A81" s="120" t="s">
        <v>524</v>
      </c>
      <c r="B81" s="120" t="s">
        <v>525</v>
      </c>
      <c r="C81" s="120" t="s">
        <v>390</v>
      </c>
      <c r="D81" s="196">
        <v>350</v>
      </c>
      <c r="E81" s="196">
        <v>350</v>
      </c>
      <c r="F81" s="196">
        <v>350</v>
      </c>
      <c r="G81" s="282">
        <f t="shared" si="1"/>
        <v>1</v>
      </c>
      <c r="H81" s="261"/>
    </row>
    <row r="82" spans="1:8" s="213" customFormat="1" ht="30.75" customHeight="1" x14ac:dyDescent="0.2">
      <c r="A82" s="120" t="s">
        <v>526</v>
      </c>
      <c r="B82" s="120" t="s">
        <v>506</v>
      </c>
      <c r="C82" s="120" t="s">
        <v>390</v>
      </c>
      <c r="D82" s="196">
        <v>350</v>
      </c>
      <c r="E82" s="196">
        <v>350</v>
      </c>
      <c r="F82" s="196">
        <v>350</v>
      </c>
      <c r="G82" s="282">
        <f t="shared" si="1"/>
        <v>1</v>
      </c>
      <c r="H82" s="261"/>
    </row>
    <row r="83" spans="1:8" s="213" customFormat="1" ht="21" customHeight="1" x14ac:dyDescent="0.2">
      <c r="A83" s="343" t="s">
        <v>595</v>
      </c>
      <c r="B83" s="343"/>
      <c r="C83" s="343"/>
      <c r="D83" s="217">
        <f>D86+D87+D88+D91+D92</f>
        <v>2340</v>
      </c>
      <c r="E83" s="217">
        <f>E86+E87+E88+E91+E92</f>
        <v>2340</v>
      </c>
      <c r="F83" s="217">
        <f>F86+F87+F88+F91+F92</f>
        <v>2340</v>
      </c>
      <c r="G83" s="84">
        <f t="shared" si="1"/>
        <v>1</v>
      </c>
      <c r="H83" s="261"/>
    </row>
    <row r="84" spans="1:8" s="213" customFormat="1" ht="11.25" customHeight="1" x14ac:dyDescent="0.2">
      <c r="A84" s="352" t="s">
        <v>570</v>
      </c>
      <c r="B84" s="353"/>
      <c r="C84" s="354"/>
      <c r="D84" s="234"/>
      <c r="E84" s="234"/>
      <c r="F84" s="234"/>
      <c r="G84" s="137"/>
      <c r="H84" s="261"/>
    </row>
    <row r="85" spans="1:8" s="213" customFormat="1" ht="16.5" customHeight="1" x14ac:dyDescent="0.2">
      <c r="A85" s="346" t="s">
        <v>309</v>
      </c>
      <c r="B85" s="347"/>
      <c r="C85" s="348"/>
      <c r="D85" s="210"/>
      <c r="E85" s="210"/>
      <c r="F85" s="210"/>
      <c r="G85" s="137"/>
      <c r="H85" s="261"/>
    </row>
    <row r="86" spans="1:8" s="213" customFormat="1" ht="28.5" customHeight="1" x14ac:dyDescent="0.2">
      <c r="A86" s="120" t="s">
        <v>483</v>
      </c>
      <c r="B86" s="120" t="s">
        <v>484</v>
      </c>
      <c r="C86" s="120" t="s">
        <v>485</v>
      </c>
      <c r="D86" s="196">
        <v>420</v>
      </c>
      <c r="E86" s="196">
        <v>420</v>
      </c>
      <c r="F86" s="196">
        <v>420</v>
      </c>
      <c r="G86" s="282">
        <f>F86/E86</f>
        <v>1</v>
      </c>
      <c r="H86" s="261"/>
    </row>
    <row r="87" spans="1:8" s="213" customFormat="1" ht="28.5" customHeight="1" x14ac:dyDescent="0.2">
      <c r="A87" s="120" t="s">
        <v>682</v>
      </c>
      <c r="B87" s="120" t="s">
        <v>514</v>
      </c>
      <c r="C87" s="120" t="s">
        <v>408</v>
      </c>
      <c r="D87" s="196">
        <v>720</v>
      </c>
      <c r="E87" s="196">
        <v>720</v>
      </c>
      <c r="F87" s="196">
        <v>720</v>
      </c>
      <c r="G87" s="282">
        <f>F87/E87</f>
        <v>1</v>
      </c>
      <c r="H87" s="261"/>
    </row>
    <row r="88" spans="1:8" s="213" customFormat="1" ht="27" x14ac:dyDescent="0.2">
      <c r="A88" s="120" t="s">
        <v>486</v>
      </c>
      <c r="B88" s="120" t="s">
        <v>487</v>
      </c>
      <c r="C88" s="120" t="s">
        <v>390</v>
      </c>
      <c r="D88" s="196">
        <v>400</v>
      </c>
      <c r="E88" s="196">
        <v>400</v>
      </c>
      <c r="F88" s="196">
        <v>400</v>
      </c>
      <c r="G88" s="282">
        <f>F88/E88</f>
        <v>1</v>
      </c>
      <c r="H88" s="261"/>
    </row>
    <row r="89" spans="1:8" s="213" customFormat="1" ht="14.25" x14ac:dyDescent="0.2">
      <c r="A89" s="343" t="s">
        <v>488</v>
      </c>
      <c r="B89" s="343"/>
      <c r="C89" s="343"/>
      <c r="D89" s="196"/>
      <c r="E89" s="196"/>
      <c r="F89" s="196"/>
      <c r="G89" s="282"/>
      <c r="H89" s="261"/>
    </row>
    <row r="90" spans="1:8" s="213" customFormat="1" ht="11.25" customHeight="1" x14ac:dyDescent="0.2">
      <c r="A90" s="352" t="s">
        <v>310</v>
      </c>
      <c r="B90" s="353"/>
      <c r="C90" s="354"/>
      <c r="D90" s="234"/>
      <c r="E90" s="234"/>
      <c r="F90" s="234"/>
      <c r="G90" s="282"/>
      <c r="H90" s="261"/>
    </row>
    <row r="91" spans="1:8" s="213" customFormat="1" ht="25.5" customHeight="1" x14ac:dyDescent="0.2">
      <c r="A91" s="120" t="s">
        <v>489</v>
      </c>
      <c r="B91" s="120" t="s">
        <v>490</v>
      </c>
      <c r="C91" s="120" t="s">
        <v>389</v>
      </c>
      <c r="D91" s="196">
        <v>300</v>
      </c>
      <c r="E91" s="196">
        <v>300</v>
      </c>
      <c r="F91" s="196">
        <v>300</v>
      </c>
      <c r="G91" s="282">
        <f>F91/E91</f>
        <v>1</v>
      </c>
      <c r="H91" s="261"/>
    </row>
    <row r="92" spans="1:8" s="213" customFormat="1" ht="28.5" customHeight="1" x14ac:dyDescent="0.2">
      <c r="A92" s="120" t="s">
        <v>491</v>
      </c>
      <c r="B92" s="120" t="s">
        <v>492</v>
      </c>
      <c r="C92" s="120" t="s">
        <v>392</v>
      </c>
      <c r="D92" s="196">
        <v>500</v>
      </c>
      <c r="E92" s="196">
        <v>500</v>
      </c>
      <c r="F92" s="196">
        <v>500</v>
      </c>
      <c r="G92" s="224">
        <v>0</v>
      </c>
      <c r="H92" s="261"/>
    </row>
    <row r="93" spans="1:8" s="213" customFormat="1" ht="30.75" customHeight="1" x14ac:dyDescent="0.2">
      <c r="A93" s="343" t="s">
        <v>493</v>
      </c>
      <c r="B93" s="358"/>
      <c r="C93" s="358"/>
      <c r="D93" s="217">
        <f>SUM(D95:D102)</f>
        <v>2520</v>
      </c>
      <c r="E93" s="217">
        <f>SUM(E95:E102)</f>
        <v>2520</v>
      </c>
      <c r="F93" s="217">
        <f>SUM(F95:F102)</f>
        <v>2520</v>
      </c>
      <c r="G93" s="84">
        <f>F93/E93</f>
        <v>1</v>
      </c>
      <c r="H93" s="261"/>
    </row>
    <row r="94" spans="1:8" s="213" customFormat="1" ht="14.25" customHeight="1" x14ac:dyDescent="0.2">
      <c r="A94" s="352" t="s">
        <v>570</v>
      </c>
      <c r="B94" s="353"/>
      <c r="C94" s="354"/>
      <c r="D94" s="234"/>
      <c r="E94" s="234"/>
      <c r="F94" s="234"/>
      <c r="G94" s="137"/>
      <c r="H94" s="261"/>
    </row>
    <row r="95" spans="1:8" s="213" customFormat="1" ht="33" customHeight="1" x14ac:dyDescent="0.2">
      <c r="A95" s="120" t="s">
        <v>494</v>
      </c>
      <c r="B95" s="120" t="s">
        <v>495</v>
      </c>
      <c r="C95" s="120" t="s">
        <v>448</v>
      </c>
      <c r="D95" s="196">
        <v>315</v>
      </c>
      <c r="E95" s="196">
        <v>315</v>
      </c>
      <c r="F95" s="196">
        <v>315</v>
      </c>
      <c r="G95" s="282">
        <f t="shared" ref="G95:G102" si="2">F95/E95</f>
        <v>1</v>
      </c>
      <c r="H95" s="261"/>
    </row>
    <row r="96" spans="1:8" s="213" customFormat="1" ht="24.75" customHeight="1" x14ac:dyDescent="0.2">
      <c r="A96" s="120" t="s">
        <v>496</v>
      </c>
      <c r="B96" s="120" t="s">
        <v>497</v>
      </c>
      <c r="C96" s="120" t="s">
        <v>448</v>
      </c>
      <c r="D96" s="196">
        <v>315</v>
      </c>
      <c r="E96" s="196">
        <v>315</v>
      </c>
      <c r="F96" s="196">
        <v>315</v>
      </c>
      <c r="G96" s="282">
        <f t="shared" si="2"/>
        <v>1</v>
      </c>
      <c r="H96" s="261"/>
    </row>
    <row r="97" spans="1:11" s="213" customFormat="1" ht="36" customHeight="1" x14ac:dyDescent="0.2">
      <c r="A97" s="120" t="s">
        <v>499</v>
      </c>
      <c r="B97" s="120" t="s">
        <v>498</v>
      </c>
      <c r="C97" s="120" t="s">
        <v>448</v>
      </c>
      <c r="D97" s="196">
        <v>315</v>
      </c>
      <c r="E97" s="196">
        <v>315</v>
      </c>
      <c r="F97" s="196">
        <v>315</v>
      </c>
      <c r="G97" s="282">
        <f t="shared" si="2"/>
        <v>1</v>
      </c>
      <c r="H97" s="261"/>
    </row>
    <row r="98" spans="1:11" s="213" customFormat="1" ht="27.75" customHeight="1" x14ac:dyDescent="0.2">
      <c r="A98" s="120" t="s">
        <v>500</v>
      </c>
      <c r="B98" s="120" t="s">
        <v>501</v>
      </c>
      <c r="C98" s="120" t="s">
        <v>448</v>
      </c>
      <c r="D98" s="196">
        <v>315</v>
      </c>
      <c r="E98" s="196">
        <v>315</v>
      </c>
      <c r="F98" s="196">
        <v>315</v>
      </c>
      <c r="G98" s="282">
        <f t="shared" si="2"/>
        <v>1</v>
      </c>
      <c r="H98" s="261"/>
    </row>
    <row r="99" spans="1:11" s="213" customFormat="1" ht="25.5" customHeight="1" x14ac:dyDescent="0.2">
      <c r="A99" s="120" t="s">
        <v>502</v>
      </c>
      <c r="B99" s="120" t="s">
        <v>503</v>
      </c>
      <c r="C99" s="120" t="s">
        <v>448</v>
      </c>
      <c r="D99" s="196">
        <v>315</v>
      </c>
      <c r="E99" s="196">
        <v>315</v>
      </c>
      <c r="F99" s="196">
        <v>315</v>
      </c>
      <c r="G99" s="282">
        <f t="shared" si="2"/>
        <v>1</v>
      </c>
      <c r="H99" s="261"/>
    </row>
    <row r="100" spans="1:11" s="213" customFormat="1" ht="33.75" customHeight="1" x14ac:dyDescent="0.2">
      <c r="A100" s="120" t="s">
        <v>515</v>
      </c>
      <c r="B100" s="120" t="s">
        <v>505</v>
      </c>
      <c r="C100" s="120" t="s">
        <v>448</v>
      </c>
      <c r="D100" s="196">
        <v>315</v>
      </c>
      <c r="E100" s="196">
        <v>315</v>
      </c>
      <c r="F100" s="196">
        <v>315</v>
      </c>
      <c r="G100" s="282">
        <f t="shared" si="2"/>
        <v>1</v>
      </c>
      <c r="H100" s="261"/>
    </row>
    <row r="101" spans="1:11" s="213" customFormat="1" ht="18" customHeight="1" x14ac:dyDescent="0.25">
      <c r="A101" s="120" t="s">
        <v>504</v>
      </c>
      <c r="B101" s="120" t="s">
        <v>506</v>
      </c>
      <c r="C101" s="120" t="s">
        <v>448</v>
      </c>
      <c r="D101" s="196">
        <v>315</v>
      </c>
      <c r="E101" s="196">
        <v>315</v>
      </c>
      <c r="F101" s="196">
        <v>315</v>
      </c>
      <c r="G101" s="282">
        <f t="shared" si="2"/>
        <v>1</v>
      </c>
      <c r="H101" s="261"/>
      <c r="J101" s="1"/>
      <c r="K101" s="1"/>
    </row>
    <row r="102" spans="1:11" s="213" customFormat="1" ht="18" customHeight="1" x14ac:dyDescent="0.2">
      <c r="A102" s="120" t="s">
        <v>507</v>
      </c>
      <c r="B102" s="120" t="s">
        <v>506</v>
      </c>
      <c r="C102" s="120" t="s">
        <v>448</v>
      </c>
      <c r="D102" s="196">
        <v>315</v>
      </c>
      <c r="E102" s="196">
        <v>315</v>
      </c>
      <c r="F102" s="196">
        <v>315</v>
      </c>
      <c r="G102" s="282">
        <f t="shared" si="2"/>
        <v>1</v>
      </c>
      <c r="H102" s="261"/>
      <c r="J102" s="211"/>
      <c r="K102" s="211"/>
    </row>
    <row r="103" spans="1:11" x14ac:dyDescent="0.25">
      <c r="H103" s="261"/>
      <c r="J103" s="1"/>
      <c r="K103" s="1"/>
    </row>
    <row r="104" spans="1:11" x14ac:dyDescent="0.25">
      <c r="H104" s="261"/>
      <c r="J104" s="1"/>
      <c r="K104" s="1"/>
    </row>
    <row r="105" spans="1:11" x14ac:dyDescent="0.25">
      <c r="H105" s="261"/>
      <c r="J105" s="1"/>
      <c r="K105" s="1"/>
    </row>
    <row r="106" spans="1:11" s="1" customFormat="1" ht="13.5" customHeight="1" x14ac:dyDescent="0.25">
      <c r="A106" s="312" t="s">
        <v>657</v>
      </c>
      <c r="B106" s="312"/>
      <c r="C106" s="312"/>
      <c r="D106" s="312"/>
      <c r="E106" s="312"/>
      <c r="F106" s="228"/>
      <c r="G106" s="195"/>
      <c r="J106" s="211"/>
      <c r="K106" s="211"/>
    </row>
    <row r="107" spans="1:11" s="1" customFormat="1" x14ac:dyDescent="0.25">
      <c r="A107" s="312" t="s">
        <v>698</v>
      </c>
      <c r="B107" s="312"/>
      <c r="C107" s="312"/>
      <c r="D107" s="312"/>
      <c r="E107" s="312"/>
      <c r="F107" s="228"/>
      <c r="G107" s="195"/>
      <c r="J107" s="211"/>
      <c r="K107" s="211"/>
    </row>
  </sheetData>
  <mergeCells count="26">
    <mergeCell ref="A21:C21"/>
    <mergeCell ref="D21:F21"/>
    <mergeCell ref="A5:G6"/>
    <mergeCell ref="F7:G7"/>
    <mergeCell ref="A9:C9"/>
    <mergeCell ref="A15:C15"/>
    <mergeCell ref="A106:E106"/>
    <mergeCell ref="A11:C11"/>
    <mergeCell ref="A19:C19"/>
    <mergeCell ref="A93:C93"/>
    <mergeCell ref="A89:C89"/>
    <mergeCell ref="A94:C94"/>
    <mergeCell ref="A60:C60"/>
    <mergeCell ref="A77:C77"/>
    <mergeCell ref="A84:C84"/>
    <mergeCell ref="A90:C90"/>
    <mergeCell ref="A3:G4"/>
    <mergeCell ref="A107:E107"/>
    <mergeCell ref="A83:C83"/>
    <mergeCell ref="A59:C59"/>
    <mergeCell ref="A52:C52"/>
    <mergeCell ref="A85:C85"/>
    <mergeCell ref="A42:C42"/>
    <mergeCell ref="A76:C76"/>
    <mergeCell ref="A10:C10"/>
    <mergeCell ref="A53:C53"/>
  </mergeCells>
  <phoneticPr fontId="3" type="noConversion"/>
  <pageMargins left="0.42" right="0.23" top="0.32" bottom="0.43" header="0.17" footer="0.2"/>
  <pageSetup paperSize="9" scale="68" firstPageNumber="1240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S72"/>
  <sheetViews>
    <sheetView zoomScaleNormal="100" workbookViewId="0">
      <selection activeCell="G11" sqref="G11"/>
    </sheetView>
  </sheetViews>
  <sheetFormatPr defaultRowHeight="13.5" x14ac:dyDescent="0.2"/>
  <cols>
    <col min="1" max="1" width="23.42578125" style="103" customWidth="1"/>
    <col min="2" max="2" width="41.5703125" style="103" customWidth="1"/>
    <col min="3" max="3" width="16.42578125" style="103" customWidth="1"/>
    <col min="4" max="4" width="18" style="103" bestFit="1" customWidth="1"/>
    <col min="5" max="5" width="16.7109375" style="103" customWidth="1"/>
    <col min="6" max="6" width="18.85546875" style="103" customWidth="1"/>
    <col min="7" max="7" width="15.5703125" style="103" bestFit="1" customWidth="1"/>
    <col min="8" max="8" width="14.7109375" style="103" customWidth="1"/>
    <col min="9" max="9" width="14.140625" style="103" customWidth="1"/>
    <col min="10" max="10" width="19.140625" style="103" customWidth="1"/>
    <col min="11" max="11" width="15.7109375" style="103" customWidth="1"/>
    <col min="12" max="12" width="17.42578125" style="103" customWidth="1"/>
    <col min="13" max="13" width="14.28515625" style="103" customWidth="1"/>
    <col min="14" max="14" width="16.28515625" style="103" customWidth="1"/>
    <col min="15" max="15" width="14.5703125" style="103" customWidth="1"/>
    <col min="16" max="17" width="9.140625" style="276"/>
    <col min="18" max="18" width="12.28515625" style="276" bestFit="1" customWidth="1"/>
    <col min="19" max="19" width="9.140625" style="276"/>
    <col min="20" max="16384" width="9.140625" style="103"/>
  </cols>
  <sheetData>
    <row r="1" spans="1:19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37" t="s">
        <v>710</v>
      </c>
    </row>
    <row r="2" spans="1:19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37" t="s">
        <v>574</v>
      </c>
    </row>
    <row r="3" spans="1:19" x14ac:dyDescent="0.2">
      <c r="A3" s="101"/>
      <c r="B3" s="101"/>
      <c r="C3" s="101"/>
      <c r="D3" s="101"/>
      <c r="E3" s="101"/>
      <c r="F3" s="102"/>
      <c r="G3" s="101"/>
      <c r="H3" s="101"/>
      <c r="I3" s="101"/>
      <c r="J3" s="101"/>
      <c r="K3" s="101"/>
      <c r="L3" s="101"/>
      <c r="M3" s="101"/>
      <c r="N3" s="101"/>
      <c r="O3" s="101"/>
    </row>
    <row r="4" spans="1:19" ht="16.5" x14ac:dyDescent="0.3">
      <c r="A4" s="374" t="s">
        <v>225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</row>
    <row r="5" spans="1:19" ht="13.5" customHeight="1" x14ac:dyDescent="0.2">
      <c r="A5" s="375" t="s">
        <v>179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</row>
    <row r="6" spans="1:19" ht="45" customHeight="1" x14ac:dyDescent="0.2">
      <c r="A6" s="375"/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</row>
    <row r="7" spans="1:19" x14ac:dyDescent="0.25">
      <c r="A7" s="104"/>
      <c r="B7" s="104"/>
      <c r="C7" s="104"/>
      <c r="D7" s="104"/>
      <c r="F7" s="105"/>
      <c r="N7" s="376" t="s">
        <v>230</v>
      </c>
      <c r="O7" s="376"/>
    </row>
    <row r="8" spans="1:19" x14ac:dyDescent="0.25">
      <c r="A8" s="104"/>
      <c r="B8" s="104"/>
      <c r="C8" s="104"/>
      <c r="D8" s="104"/>
      <c r="E8" s="69"/>
      <c r="F8" s="105"/>
      <c r="N8" s="106"/>
      <c r="O8" s="106"/>
    </row>
    <row r="9" spans="1:19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 t="s">
        <v>230</v>
      </c>
      <c r="O9" s="123"/>
    </row>
    <row r="10" spans="1:19" ht="18" customHeight="1" x14ac:dyDescent="0.2">
      <c r="A10" s="367" t="s">
        <v>215</v>
      </c>
      <c r="B10" s="367" t="s">
        <v>219</v>
      </c>
      <c r="C10" s="371" t="s">
        <v>226</v>
      </c>
      <c r="D10" s="371"/>
      <c r="E10" s="371"/>
      <c r="F10" s="371"/>
      <c r="G10" s="372" t="s">
        <v>183</v>
      </c>
      <c r="H10" s="372"/>
      <c r="I10" s="372"/>
      <c r="J10" s="372"/>
      <c r="K10" s="372" t="s">
        <v>535</v>
      </c>
      <c r="L10" s="372"/>
      <c r="M10" s="372"/>
      <c r="N10" s="372"/>
      <c r="O10" s="373" t="s">
        <v>229</v>
      </c>
    </row>
    <row r="11" spans="1:19" ht="57" x14ac:dyDescent="0.2">
      <c r="A11" s="367"/>
      <c r="B11" s="367"/>
      <c r="C11" s="107" t="s">
        <v>615</v>
      </c>
      <c r="D11" s="107" t="s">
        <v>220</v>
      </c>
      <c r="E11" s="107" t="s">
        <v>616</v>
      </c>
      <c r="F11" s="108" t="s">
        <v>537</v>
      </c>
      <c r="G11" s="107" t="s">
        <v>615</v>
      </c>
      <c r="H11" s="107" t="s">
        <v>536</v>
      </c>
      <c r="I11" s="107" t="s">
        <v>616</v>
      </c>
      <c r="J11" s="108" t="s">
        <v>537</v>
      </c>
      <c r="K11" s="107" t="s">
        <v>532</v>
      </c>
      <c r="L11" s="107" t="s">
        <v>533</v>
      </c>
      <c r="M11" s="107" t="s">
        <v>534</v>
      </c>
      <c r="N11" s="108" t="s">
        <v>537</v>
      </c>
      <c r="O11" s="373"/>
    </row>
    <row r="12" spans="1:19" ht="14.25" customHeight="1" x14ac:dyDescent="0.2">
      <c r="A12" s="368" t="s">
        <v>567</v>
      </c>
      <c r="B12" s="365"/>
      <c r="C12" s="149"/>
      <c r="D12" s="149"/>
      <c r="E12" s="149"/>
      <c r="F12" s="149">
        <f>F14+F18+F49+F55+F59+F63</f>
        <v>101992.40000000001</v>
      </c>
      <c r="G12" s="149"/>
      <c r="H12" s="149"/>
      <c r="I12" s="149"/>
      <c r="J12" s="149">
        <f>J14+J18+J49+J55+J59+J63</f>
        <v>101992.40000000001</v>
      </c>
      <c r="K12" s="149"/>
      <c r="L12" s="149"/>
      <c r="M12" s="149"/>
      <c r="N12" s="149">
        <f>N14+N18+N49+N55+N59+N63</f>
        <v>101992.40000000001</v>
      </c>
      <c r="O12" s="238">
        <f>N12/J12</f>
        <v>1</v>
      </c>
      <c r="P12" s="261"/>
      <c r="Q12" s="261"/>
      <c r="R12" s="261"/>
      <c r="S12" s="261"/>
    </row>
    <row r="13" spans="1:19" ht="16.5" customHeight="1" x14ac:dyDescent="0.2">
      <c r="A13" s="364" t="s">
        <v>570</v>
      </c>
      <c r="B13" s="365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236"/>
      <c r="P13" s="261"/>
      <c r="Q13" s="261"/>
      <c r="R13" s="261"/>
      <c r="S13" s="261"/>
    </row>
    <row r="14" spans="1:19" ht="14.25" x14ac:dyDescent="0.2">
      <c r="A14" s="369" t="s">
        <v>108</v>
      </c>
      <c r="B14" s="370"/>
      <c r="C14" s="149"/>
      <c r="D14" s="149"/>
      <c r="E14" s="149"/>
      <c r="F14" s="149">
        <f>F16+F17</f>
        <v>15300</v>
      </c>
      <c r="G14" s="149"/>
      <c r="H14" s="149"/>
      <c r="I14" s="149"/>
      <c r="J14" s="149">
        <f>J16+J17</f>
        <v>15300</v>
      </c>
      <c r="K14" s="149"/>
      <c r="L14" s="149"/>
      <c r="M14" s="149"/>
      <c r="N14" s="149">
        <f>N16+N17</f>
        <v>15300</v>
      </c>
      <c r="O14" s="238">
        <f>N14/J14</f>
        <v>1</v>
      </c>
      <c r="P14" s="261"/>
      <c r="Q14" s="261"/>
      <c r="R14" s="261"/>
      <c r="S14" s="261"/>
    </row>
    <row r="15" spans="1:19" x14ac:dyDescent="0.2">
      <c r="A15" s="364" t="s">
        <v>570</v>
      </c>
      <c r="B15" s="365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239"/>
      <c r="P15" s="261"/>
      <c r="Q15" s="261"/>
      <c r="R15" s="261"/>
      <c r="S15" s="261"/>
    </row>
    <row r="16" spans="1:19" ht="42.75" customHeight="1" x14ac:dyDescent="0.2">
      <c r="A16" s="121" t="s">
        <v>218</v>
      </c>
      <c r="B16" s="121" t="s">
        <v>109</v>
      </c>
      <c r="C16" s="197"/>
      <c r="D16" s="164" t="s">
        <v>110</v>
      </c>
      <c r="E16" s="197"/>
      <c r="F16" s="197">
        <v>7000</v>
      </c>
      <c r="G16" s="197"/>
      <c r="H16" s="164" t="s">
        <v>214</v>
      </c>
      <c r="I16" s="197"/>
      <c r="J16" s="197">
        <v>7000</v>
      </c>
      <c r="K16" s="197"/>
      <c r="L16" s="164" t="s">
        <v>214</v>
      </c>
      <c r="M16" s="197"/>
      <c r="N16" s="197">
        <v>7000</v>
      </c>
      <c r="O16" s="239">
        <f>N16/J16</f>
        <v>1</v>
      </c>
      <c r="P16" s="261"/>
      <c r="Q16" s="261"/>
      <c r="R16" s="261"/>
      <c r="S16" s="261"/>
    </row>
    <row r="17" spans="1:19" ht="55.5" customHeight="1" x14ac:dyDescent="0.2">
      <c r="A17" s="121" t="s">
        <v>218</v>
      </c>
      <c r="B17" s="121" t="s">
        <v>177</v>
      </c>
      <c r="C17" s="197"/>
      <c r="D17" s="164" t="s">
        <v>110</v>
      </c>
      <c r="E17" s="197"/>
      <c r="F17" s="197">
        <v>8300</v>
      </c>
      <c r="G17" s="197"/>
      <c r="H17" s="164" t="s">
        <v>110</v>
      </c>
      <c r="I17" s="197"/>
      <c r="J17" s="197">
        <v>8300</v>
      </c>
      <c r="K17" s="197"/>
      <c r="L17" s="164" t="s">
        <v>110</v>
      </c>
      <c r="M17" s="197"/>
      <c r="N17" s="197">
        <v>8300</v>
      </c>
      <c r="O17" s="239">
        <f>N17/J17</f>
        <v>1</v>
      </c>
      <c r="P17" s="261"/>
      <c r="Q17" s="261"/>
      <c r="R17" s="261"/>
      <c r="S17" s="261"/>
    </row>
    <row r="18" spans="1:19" ht="29.25" customHeight="1" x14ac:dyDescent="0.2">
      <c r="A18" s="368" t="s">
        <v>769</v>
      </c>
      <c r="B18" s="365"/>
      <c r="C18" s="163">
        <f>C20+C21+C22+C23+C24+C25+C26+C29+C30+C31+C32+C33+C34+C35+C36+C37+C38+C39+C42+C43+C44+C45+C46+C47+C48</f>
        <v>546.4</v>
      </c>
      <c r="D18" s="149">
        <f>D20+D21+D22+D23+D24+D25+D26+D29+D30+D31+D32+D33+D34+D35+D36+D37+D38+D39+D42+D43+D44+D45+D46+D47+D48</f>
        <v>10650</v>
      </c>
      <c r="E18" s="149"/>
      <c r="F18" s="149">
        <f>F20+F21+F22+F23+F24+F25+F26+F29+F30+F31+F32+F33+F34+F35+F36+F37+F38+F39+F42+F43+F44+F45+F46+F47+F48</f>
        <v>62298.8</v>
      </c>
      <c r="G18" s="149">
        <f>G20+G21+G22+G23+G24+G25+G26+G29+G30+G31+G32+G33+G34+G35+G36+G37+G38+G39+G42+G43+G44+G45+G46+G47+G48</f>
        <v>546.4</v>
      </c>
      <c r="H18" s="149">
        <f>H20+H21+H22+H23+H24+H25+H26+H29+H30+H31+H32+H33+H34+H35+H36+H37+H38+H39+H42+H43+H44+H45+H46+H47+H48</f>
        <v>10650</v>
      </c>
      <c r="I18" s="149"/>
      <c r="J18" s="149">
        <f>J20+J21+J22+J23+J24+J25+J26+J29+J30+J31+J32+J33+J34+J35+J36+J37+J38+J39+J42+J43+J44+J45+J46+J47+J48</f>
        <v>62298.8</v>
      </c>
      <c r="K18" s="149">
        <f>K20+K21+K22+K23+K24+K25+K26+K29+K30+K31+K32+K33+K34+K35+K36+K37+K38+K39+K42+K43+K44+K45+K46+K47+K48</f>
        <v>546.4</v>
      </c>
      <c r="L18" s="149">
        <f>L20+L21+L22+L23+L24+L25+L26+L29+L30+L31+L32+L33+L34+L35+L36+L37+L38+L39+L42+L43+L44+L45+L46+L47+L48</f>
        <v>10650</v>
      </c>
      <c r="M18" s="149"/>
      <c r="N18" s="149">
        <f>N20+N21+N22+N23+N24+N25+N26+N29+N30+N31+N32+N33+N34+N35+N36+N37+N38+N39+N42+N43+N44+N45+N46+N47+N48</f>
        <v>62298.8</v>
      </c>
      <c r="O18" s="238">
        <f>N18/J18</f>
        <v>1</v>
      </c>
      <c r="P18" s="261"/>
      <c r="Q18" s="261"/>
      <c r="R18" s="261"/>
      <c r="S18" s="261"/>
    </row>
    <row r="19" spans="1:19" ht="14.25" customHeight="1" x14ac:dyDescent="0.2">
      <c r="A19" s="364" t="s">
        <v>570</v>
      </c>
      <c r="B19" s="365"/>
      <c r="C19" s="190"/>
      <c r="D19" s="190"/>
      <c r="E19" s="190"/>
      <c r="F19" s="164"/>
      <c r="G19" s="190"/>
      <c r="H19" s="190"/>
      <c r="I19" s="190"/>
      <c r="J19" s="164"/>
      <c r="K19" s="190"/>
      <c r="L19" s="190"/>
      <c r="M19" s="190"/>
      <c r="N19" s="164"/>
      <c r="O19" s="239"/>
      <c r="P19" s="261"/>
      <c r="Q19" s="261"/>
      <c r="R19" s="261"/>
      <c r="S19" s="261"/>
    </row>
    <row r="20" spans="1:19" ht="48" customHeight="1" x14ac:dyDescent="0.2">
      <c r="A20" s="121" t="s">
        <v>111</v>
      </c>
      <c r="B20" s="121" t="s">
        <v>112</v>
      </c>
      <c r="C20" s="164">
        <v>20</v>
      </c>
      <c r="D20" s="197">
        <v>500</v>
      </c>
      <c r="E20" s="197">
        <f t="shared" ref="E20:E26" si="0">F20/D20*1000</f>
        <v>3800</v>
      </c>
      <c r="F20" s="197">
        <v>1900</v>
      </c>
      <c r="G20" s="197">
        <v>20</v>
      </c>
      <c r="H20" s="197">
        <v>500</v>
      </c>
      <c r="I20" s="197">
        <f t="shared" ref="I20:I26" si="1">J20/H20*1000</f>
        <v>3800</v>
      </c>
      <c r="J20" s="197">
        <v>1900</v>
      </c>
      <c r="K20" s="197">
        <v>20</v>
      </c>
      <c r="L20" s="197">
        <v>500</v>
      </c>
      <c r="M20" s="197">
        <f t="shared" ref="M20:M26" si="2">N20/L20*1000</f>
        <v>3800</v>
      </c>
      <c r="N20" s="197">
        <v>1900</v>
      </c>
      <c r="O20" s="239">
        <f>N20/J20</f>
        <v>1</v>
      </c>
      <c r="P20" s="261"/>
      <c r="Q20" s="261"/>
      <c r="R20" s="261"/>
      <c r="S20" s="261"/>
    </row>
    <row r="21" spans="1:19" ht="51" customHeight="1" x14ac:dyDescent="0.2">
      <c r="A21" s="121" t="s">
        <v>113</v>
      </c>
      <c r="B21" s="121" t="s">
        <v>114</v>
      </c>
      <c r="C21" s="197">
        <v>20</v>
      </c>
      <c r="D21" s="164">
        <v>500</v>
      </c>
      <c r="E21" s="270">
        <f>F21/D21*1000</f>
        <v>3695.6</v>
      </c>
      <c r="F21" s="197">
        <v>1847.8</v>
      </c>
      <c r="G21" s="197">
        <v>20</v>
      </c>
      <c r="H21" s="197">
        <v>500</v>
      </c>
      <c r="I21" s="270">
        <f t="shared" si="1"/>
        <v>3695.6</v>
      </c>
      <c r="J21" s="197">
        <v>1847.8</v>
      </c>
      <c r="K21" s="197">
        <v>20</v>
      </c>
      <c r="L21" s="197">
        <v>500</v>
      </c>
      <c r="M21" s="270">
        <f t="shared" si="2"/>
        <v>3695.6</v>
      </c>
      <c r="N21" s="197">
        <v>1847.8</v>
      </c>
      <c r="O21" s="240">
        <f>N21/J21</f>
        <v>1</v>
      </c>
      <c r="P21" s="261"/>
      <c r="Q21" s="261"/>
      <c r="R21" s="261"/>
      <c r="S21" s="261"/>
    </row>
    <row r="22" spans="1:19" ht="39" customHeight="1" x14ac:dyDescent="0.2">
      <c r="A22" s="121" t="s">
        <v>115</v>
      </c>
      <c r="B22" s="121" t="s">
        <v>178</v>
      </c>
      <c r="C22" s="197">
        <v>13</v>
      </c>
      <c r="D22" s="197">
        <v>500</v>
      </c>
      <c r="E22" s="197">
        <f t="shared" si="0"/>
        <v>2470</v>
      </c>
      <c r="F22" s="197">
        <v>1235</v>
      </c>
      <c r="G22" s="197">
        <v>13</v>
      </c>
      <c r="H22" s="197">
        <v>500</v>
      </c>
      <c r="I22" s="197">
        <f t="shared" si="1"/>
        <v>2470</v>
      </c>
      <c r="J22" s="197">
        <v>1235</v>
      </c>
      <c r="K22" s="197">
        <v>13</v>
      </c>
      <c r="L22" s="197">
        <v>500</v>
      </c>
      <c r="M22" s="197">
        <f t="shared" si="2"/>
        <v>2470</v>
      </c>
      <c r="N22" s="197">
        <v>1235</v>
      </c>
      <c r="O22" s="239">
        <f>N22/J22</f>
        <v>1</v>
      </c>
      <c r="P22" s="261"/>
      <c r="Q22" s="261"/>
      <c r="R22" s="261"/>
      <c r="S22" s="261"/>
    </row>
    <row r="23" spans="1:19" ht="50.25" customHeight="1" x14ac:dyDescent="0.2">
      <c r="A23" s="121" t="s">
        <v>681</v>
      </c>
      <c r="B23" s="121" t="s">
        <v>116</v>
      </c>
      <c r="C23" s="197">
        <v>45</v>
      </c>
      <c r="D23" s="197">
        <v>400</v>
      </c>
      <c r="E23" s="197">
        <f t="shared" si="0"/>
        <v>9055</v>
      </c>
      <c r="F23" s="197">
        <v>3622</v>
      </c>
      <c r="G23" s="197">
        <v>45</v>
      </c>
      <c r="H23" s="197">
        <v>400</v>
      </c>
      <c r="I23" s="197">
        <f t="shared" si="1"/>
        <v>9055</v>
      </c>
      <c r="J23" s="197">
        <v>3622</v>
      </c>
      <c r="K23" s="197">
        <v>45</v>
      </c>
      <c r="L23" s="197">
        <v>400</v>
      </c>
      <c r="M23" s="197">
        <f t="shared" si="2"/>
        <v>9055</v>
      </c>
      <c r="N23" s="197">
        <v>3622</v>
      </c>
      <c r="O23" s="239">
        <f>N23/J23</f>
        <v>1</v>
      </c>
      <c r="P23" s="261"/>
      <c r="Q23" s="261"/>
      <c r="R23" s="261"/>
      <c r="S23" s="261"/>
    </row>
    <row r="24" spans="1:19" ht="61.5" customHeight="1" x14ac:dyDescent="0.2">
      <c r="A24" s="121" t="s">
        <v>653</v>
      </c>
      <c r="B24" s="121" t="s">
        <v>117</v>
      </c>
      <c r="C24" s="197">
        <v>20</v>
      </c>
      <c r="D24" s="197">
        <v>400</v>
      </c>
      <c r="E24" s="197">
        <f t="shared" si="0"/>
        <v>7250</v>
      </c>
      <c r="F24" s="197">
        <v>2900</v>
      </c>
      <c r="G24" s="197">
        <v>20</v>
      </c>
      <c r="H24" s="197">
        <v>400</v>
      </c>
      <c r="I24" s="197">
        <f t="shared" si="1"/>
        <v>7250</v>
      </c>
      <c r="J24" s="197">
        <v>2900</v>
      </c>
      <c r="K24" s="197">
        <v>20</v>
      </c>
      <c r="L24" s="197">
        <v>400</v>
      </c>
      <c r="M24" s="197">
        <f t="shared" si="2"/>
        <v>7250</v>
      </c>
      <c r="N24" s="197">
        <v>2900</v>
      </c>
      <c r="O24" s="239">
        <f>N24/J24</f>
        <v>1</v>
      </c>
      <c r="P24" s="261"/>
      <c r="Q24" s="261"/>
      <c r="R24" s="261"/>
      <c r="S24" s="261"/>
    </row>
    <row r="25" spans="1:19" ht="42" customHeight="1" x14ac:dyDescent="0.2">
      <c r="A25" s="121" t="s">
        <v>118</v>
      </c>
      <c r="B25" s="121" t="s">
        <v>119</v>
      </c>
      <c r="C25" s="197">
        <v>15</v>
      </c>
      <c r="D25" s="197">
        <v>400</v>
      </c>
      <c r="E25" s="197">
        <f t="shared" si="0"/>
        <v>3025</v>
      </c>
      <c r="F25" s="197">
        <v>1210</v>
      </c>
      <c r="G25" s="197">
        <v>15</v>
      </c>
      <c r="H25" s="197">
        <v>400</v>
      </c>
      <c r="I25" s="197">
        <f t="shared" si="1"/>
        <v>3025</v>
      </c>
      <c r="J25" s="197">
        <v>1210</v>
      </c>
      <c r="K25" s="197">
        <v>15</v>
      </c>
      <c r="L25" s="197">
        <v>400</v>
      </c>
      <c r="M25" s="197">
        <f t="shared" si="2"/>
        <v>3025</v>
      </c>
      <c r="N25" s="197">
        <v>1210</v>
      </c>
      <c r="O25" s="239">
        <f t="shared" ref="O25:O55" si="3">N25/J25</f>
        <v>1</v>
      </c>
      <c r="P25" s="261"/>
      <c r="Q25" s="261"/>
      <c r="R25" s="261"/>
      <c r="S25" s="261"/>
    </row>
    <row r="26" spans="1:19" ht="32.25" customHeight="1" x14ac:dyDescent="0.2">
      <c r="A26" s="121" t="s">
        <v>120</v>
      </c>
      <c r="B26" s="121" t="s">
        <v>121</v>
      </c>
      <c r="C26" s="197">
        <v>29.4</v>
      </c>
      <c r="D26" s="197">
        <v>500</v>
      </c>
      <c r="E26" s="197">
        <f t="shared" si="0"/>
        <v>5060</v>
      </c>
      <c r="F26" s="197">
        <v>2530</v>
      </c>
      <c r="G26" s="197">
        <v>29.4</v>
      </c>
      <c r="H26" s="197">
        <v>500</v>
      </c>
      <c r="I26" s="197">
        <f t="shared" si="1"/>
        <v>5060</v>
      </c>
      <c r="J26" s="197">
        <v>2530</v>
      </c>
      <c r="K26" s="197">
        <v>29.4</v>
      </c>
      <c r="L26" s="197">
        <v>500</v>
      </c>
      <c r="M26" s="197">
        <f t="shared" si="2"/>
        <v>5060</v>
      </c>
      <c r="N26" s="197">
        <v>2530</v>
      </c>
      <c r="O26" s="239">
        <f t="shared" si="3"/>
        <v>1</v>
      </c>
      <c r="P26" s="261"/>
      <c r="Q26" s="261"/>
      <c r="R26" s="261"/>
      <c r="S26" s="261"/>
    </row>
    <row r="27" spans="1:19" ht="20.25" customHeight="1" x14ac:dyDescent="0.2">
      <c r="A27" s="366" t="s">
        <v>620</v>
      </c>
      <c r="B27" s="366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238"/>
      <c r="P27" s="261"/>
      <c r="Q27" s="261"/>
      <c r="R27" s="261"/>
      <c r="S27" s="261"/>
    </row>
    <row r="28" spans="1:19" ht="15.75" customHeight="1" x14ac:dyDescent="0.2">
      <c r="A28" s="364" t="s">
        <v>570</v>
      </c>
      <c r="B28" s="365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239"/>
      <c r="P28" s="261"/>
      <c r="Q28" s="261"/>
      <c r="R28" s="261"/>
      <c r="S28" s="261"/>
    </row>
    <row r="29" spans="1:19" ht="54" customHeight="1" x14ac:dyDescent="0.2">
      <c r="A29" s="122" t="s">
        <v>122</v>
      </c>
      <c r="B29" s="122" t="s">
        <v>123</v>
      </c>
      <c r="C29" s="197">
        <v>26</v>
      </c>
      <c r="D29" s="197">
        <v>400</v>
      </c>
      <c r="E29" s="270">
        <f>F29/D29*1000</f>
        <v>4677.5</v>
      </c>
      <c r="F29" s="197">
        <v>1871</v>
      </c>
      <c r="G29" s="197">
        <v>26</v>
      </c>
      <c r="H29" s="197">
        <v>400</v>
      </c>
      <c r="I29" s="270">
        <f>J29/H29*1000</f>
        <v>4677.5</v>
      </c>
      <c r="J29" s="197">
        <v>1871</v>
      </c>
      <c r="K29" s="197">
        <v>26</v>
      </c>
      <c r="L29" s="197">
        <v>400</v>
      </c>
      <c r="M29" s="270">
        <f>N29/L29*1000</f>
        <v>4677.5</v>
      </c>
      <c r="N29" s="197">
        <v>1871</v>
      </c>
      <c r="O29" s="239">
        <f t="shared" si="3"/>
        <v>1</v>
      </c>
      <c r="P29" s="261"/>
      <c r="Q29" s="261"/>
      <c r="R29" s="261"/>
      <c r="S29" s="261"/>
    </row>
    <row r="30" spans="1:19" ht="33" customHeight="1" x14ac:dyDescent="0.2">
      <c r="A30" s="122" t="s">
        <v>124</v>
      </c>
      <c r="B30" s="122" t="s">
        <v>125</v>
      </c>
      <c r="C30" s="197">
        <v>9.5</v>
      </c>
      <c r="D30" s="197">
        <v>500</v>
      </c>
      <c r="E30" s="197">
        <f>F30/D30*1000</f>
        <v>5280</v>
      </c>
      <c r="F30" s="197">
        <v>2640</v>
      </c>
      <c r="G30" s="197">
        <v>9.5</v>
      </c>
      <c r="H30" s="197">
        <v>500</v>
      </c>
      <c r="I30" s="197">
        <f>J30/H30*1000</f>
        <v>5280</v>
      </c>
      <c r="J30" s="197">
        <v>2640</v>
      </c>
      <c r="K30" s="197">
        <v>9.5</v>
      </c>
      <c r="L30" s="197">
        <v>500</v>
      </c>
      <c r="M30" s="197">
        <f>N30/L30*1000</f>
        <v>5280</v>
      </c>
      <c r="N30" s="197">
        <v>2640</v>
      </c>
      <c r="O30" s="239">
        <f t="shared" si="3"/>
        <v>1</v>
      </c>
      <c r="P30" s="261"/>
      <c r="Q30" s="261"/>
      <c r="R30" s="261"/>
      <c r="S30" s="261"/>
    </row>
    <row r="31" spans="1:19" ht="54" customHeight="1" x14ac:dyDescent="0.2">
      <c r="A31" s="122" t="s">
        <v>126</v>
      </c>
      <c r="B31" s="122" t="s">
        <v>127</v>
      </c>
      <c r="C31" s="197">
        <v>12</v>
      </c>
      <c r="D31" s="197">
        <v>400</v>
      </c>
      <c r="E31" s="197">
        <f>F31/D31*1000</f>
        <v>2500</v>
      </c>
      <c r="F31" s="197">
        <v>1000</v>
      </c>
      <c r="G31" s="197">
        <v>12</v>
      </c>
      <c r="H31" s="197">
        <v>400</v>
      </c>
      <c r="I31" s="197">
        <f>J31/H31*1000</f>
        <v>2500</v>
      </c>
      <c r="J31" s="197">
        <v>1000</v>
      </c>
      <c r="K31" s="197">
        <v>12</v>
      </c>
      <c r="L31" s="197">
        <v>400</v>
      </c>
      <c r="M31" s="197">
        <f>N31/L31*1000</f>
        <v>2500</v>
      </c>
      <c r="N31" s="197">
        <v>1000</v>
      </c>
      <c r="O31" s="239">
        <f t="shared" si="3"/>
        <v>1</v>
      </c>
      <c r="P31" s="261"/>
      <c r="Q31" s="261"/>
      <c r="R31" s="261"/>
      <c r="S31" s="261"/>
    </row>
    <row r="32" spans="1:19" ht="54" customHeight="1" x14ac:dyDescent="0.2">
      <c r="A32" s="122" t="s">
        <v>128</v>
      </c>
      <c r="B32" s="122" t="s">
        <v>129</v>
      </c>
      <c r="C32" s="197">
        <v>14</v>
      </c>
      <c r="D32" s="197">
        <v>400</v>
      </c>
      <c r="E32" s="197">
        <f t="shared" ref="E32:E39" si="4">F32/D32*1000</f>
        <v>2821</v>
      </c>
      <c r="F32" s="197">
        <v>1128.4000000000001</v>
      </c>
      <c r="G32" s="197">
        <v>14</v>
      </c>
      <c r="H32" s="197">
        <v>400</v>
      </c>
      <c r="I32" s="197">
        <f t="shared" ref="I32:I39" si="5">J32/H32*1000</f>
        <v>2821</v>
      </c>
      <c r="J32" s="197">
        <v>1128.4000000000001</v>
      </c>
      <c r="K32" s="197">
        <v>14</v>
      </c>
      <c r="L32" s="197">
        <v>400</v>
      </c>
      <c r="M32" s="197">
        <f t="shared" ref="M32:M39" si="6">N32/L32*1000</f>
        <v>2821</v>
      </c>
      <c r="N32" s="197">
        <v>1128.4000000000001</v>
      </c>
      <c r="O32" s="239">
        <f t="shared" si="3"/>
        <v>1</v>
      </c>
      <c r="P32" s="261"/>
      <c r="Q32" s="261"/>
      <c r="R32" s="261"/>
      <c r="S32" s="261"/>
    </row>
    <row r="33" spans="1:19" ht="54" customHeight="1" x14ac:dyDescent="0.2">
      <c r="A33" s="122" t="s">
        <v>130</v>
      </c>
      <c r="B33" s="122" t="s">
        <v>131</v>
      </c>
      <c r="C33" s="197">
        <v>30</v>
      </c>
      <c r="D33" s="197">
        <v>400</v>
      </c>
      <c r="E33" s="197">
        <f t="shared" si="4"/>
        <v>8160</v>
      </c>
      <c r="F33" s="197">
        <v>3264</v>
      </c>
      <c r="G33" s="197">
        <v>30</v>
      </c>
      <c r="H33" s="197">
        <v>400</v>
      </c>
      <c r="I33" s="197">
        <f t="shared" si="5"/>
        <v>8160</v>
      </c>
      <c r="J33" s="197">
        <v>3264</v>
      </c>
      <c r="K33" s="197">
        <v>30</v>
      </c>
      <c r="L33" s="197">
        <v>400</v>
      </c>
      <c r="M33" s="197">
        <f t="shared" si="6"/>
        <v>8160</v>
      </c>
      <c r="N33" s="197">
        <v>3264</v>
      </c>
      <c r="O33" s="239">
        <f t="shared" si="3"/>
        <v>1</v>
      </c>
      <c r="P33" s="261"/>
      <c r="Q33" s="261"/>
      <c r="R33" s="261"/>
      <c r="S33" s="261"/>
    </row>
    <row r="34" spans="1:19" ht="54" customHeight="1" x14ac:dyDescent="0.2">
      <c r="A34" s="122" t="s">
        <v>132</v>
      </c>
      <c r="B34" s="122" t="s">
        <v>133</v>
      </c>
      <c r="C34" s="197">
        <v>17.5</v>
      </c>
      <c r="D34" s="197">
        <v>500</v>
      </c>
      <c r="E34" s="271">
        <f t="shared" si="4"/>
        <v>4528.6000000000004</v>
      </c>
      <c r="F34" s="249">
        <v>2264.3000000000002</v>
      </c>
      <c r="G34" s="197">
        <v>17.5</v>
      </c>
      <c r="H34" s="197">
        <v>500</v>
      </c>
      <c r="I34" s="270">
        <f t="shared" si="5"/>
        <v>4528.6000000000004</v>
      </c>
      <c r="J34" s="197">
        <v>2264.3000000000002</v>
      </c>
      <c r="K34" s="197">
        <v>17.5</v>
      </c>
      <c r="L34" s="197">
        <v>500</v>
      </c>
      <c r="M34" s="270">
        <f t="shared" si="6"/>
        <v>4528.6000000000004</v>
      </c>
      <c r="N34" s="197">
        <v>2264.3000000000002</v>
      </c>
      <c r="O34" s="239">
        <f t="shared" si="3"/>
        <v>1</v>
      </c>
      <c r="P34" s="261"/>
      <c r="Q34" s="261"/>
      <c r="R34" s="261"/>
      <c r="S34" s="261"/>
    </row>
    <row r="35" spans="1:19" ht="54" customHeight="1" x14ac:dyDescent="0.2">
      <c r="A35" s="122" t="s">
        <v>134</v>
      </c>
      <c r="B35" s="122" t="s">
        <v>135</v>
      </c>
      <c r="C35" s="197">
        <v>20</v>
      </c>
      <c r="D35" s="197">
        <v>400</v>
      </c>
      <c r="E35" s="197">
        <f t="shared" si="4"/>
        <v>6990</v>
      </c>
      <c r="F35" s="197">
        <v>2796</v>
      </c>
      <c r="G35" s="197">
        <v>20</v>
      </c>
      <c r="H35" s="197">
        <v>400</v>
      </c>
      <c r="I35" s="197">
        <f t="shared" si="5"/>
        <v>6990</v>
      </c>
      <c r="J35" s="197">
        <v>2796</v>
      </c>
      <c r="K35" s="197">
        <v>20</v>
      </c>
      <c r="L35" s="197">
        <v>400</v>
      </c>
      <c r="M35" s="197">
        <f t="shared" si="6"/>
        <v>6990</v>
      </c>
      <c r="N35" s="197">
        <v>2796</v>
      </c>
      <c r="O35" s="239">
        <f t="shared" si="3"/>
        <v>1</v>
      </c>
      <c r="P35" s="261"/>
      <c r="Q35" s="261"/>
      <c r="R35" s="261"/>
      <c r="S35" s="261"/>
    </row>
    <row r="36" spans="1:19" ht="54" customHeight="1" x14ac:dyDescent="0.2">
      <c r="A36" s="122" t="s">
        <v>136</v>
      </c>
      <c r="B36" s="122" t="s">
        <v>137</v>
      </c>
      <c r="C36" s="197">
        <v>17</v>
      </c>
      <c r="D36" s="197">
        <v>500</v>
      </c>
      <c r="E36" s="270">
        <f t="shared" si="4"/>
        <v>3089.8</v>
      </c>
      <c r="F36" s="197">
        <v>1544.9</v>
      </c>
      <c r="G36" s="197">
        <v>17</v>
      </c>
      <c r="H36" s="197">
        <v>500</v>
      </c>
      <c r="I36" s="270">
        <f t="shared" si="5"/>
        <v>3089.8</v>
      </c>
      <c r="J36" s="197">
        <v>1544.9</v>
      </c>
      <c r="K36" s="197">
        <v>17</v>
      </c>
      <c r="L36" s="197">
        <v>500</v>
      </c>
      <c r="M36" s="270">
        <f t="shared" si="6"/>
        <v>3089.8</v>
      </c>
      <c r="N36" s="197">
        <v>1544.9</v>
      </c>
      <c r="O36" s="239">
        <f t="shared" si="3"/>
        <v>1</v>
      </c>
      <c r="P36" s="261"/>
      <c r="Q36" s="261"/>
      <c r="R36" s="261"/>
      <c r="S36" s="261"/>
    </row>
    <row r="37" spans="1:19" ht="54" customHeight="1" x14ac:dyDescent="0.2">
      <c r="A37" s="122" t="s">
        <v>138</v>
      </c>
      <c r="B37" s="122" t="s">
        <v>139</v>
      </c>
      <c r="C37" s="197">
        <v>17</v>
      </c>
      <c r="D37" s="197">
        <v>400</v>
      </c>
      <c r="E37" s="197">
        <f t="shared" si="4"/>
        <v>5643</v>
      </c>
      <c r="F37" s="197">
        <v>2257.1999999999998</v>
      </c>
      <c r="G37" s="197">
        <v>17</v>
      </c>
      <c r="H37" s="197">
        <v>400</v>
      </c>
      <c r="I37" s="197">
        <f t="shared" si="5"/>
        <v>5643</v>
      </c>
      <c r="J37" s="197">
        <v>2257.1999999999998</v>
      </c>
      <c r="K37" s="197">
        <v>17</v>
      </c>
      <c r="L37" s="197">
        <v>400</v>
      </c>
      <c r="M37" s="197">
        <f t="shared" si="6"/>
        <v>5643</v>
      </c>
      <c r="N37" s="197">
        <v>2257.1999999999998</v>
      </c>
      <c r="O37" s="239">
        <f t="shared" si="3"/>
        <v>1</v>
      </c>
      <c r="P37" s="261"/>
      <c r="Q37" s="261"/>
      <c r="R37" s="261"/>
      <c r="S37" s="261"/>
    </row>
    <row r="38" spans="1:19" ht="54" customHeight="1" x14ac:dyDescent="0.2">
      <c r="A38" s="122" t="s">
        <v>515</v>
      </c>
      <c r="B38" s="122" t="s">
        <v>140</v>
      </c>
      <c r="C38" s="197">
        <v>55</v>
      </c>
      <c r="D38" s="197">
        <v>400</v>
      </c>
      <c r="E38" s="270">
        <f t="shared" si="4"/>
        <v>13392.5</v>
      </c>
      <c r="F38" s="197">
        <v>5357</v>
      </c>
      <c r="G38" s="197">
        <v>55</v>
      </c>
      <c r="H38" s="197">
        <v>400</v>
      </c>
      <c r="I38" s="270">
        <f t="shared" si="5"/>
        <v>13392.5</v>
      </c>
      <c r="J38" s="197">
        <v>5357</v>
      </c>
      <c r="K38" s="197">
        <v>55</v>
      </c>
      <c r="L38" s="197">
        <v>400</v>
      </c>
      <c r="M38" s="270">
        <f t="shared" si="6"/>
        <v>13392.5</v>
      </c>
      <c r="N38" s="197">
        <v>5357</v>
      </c>
      <c r="O38" s="239">
        <f t="shared" si="3"/>
        <v>1</v>
      </c>
      <c r="P38" s="261"/>
      <c r="Q38" s="261"/>
      <c r="R38" s="261"/>
      <c r="S38" s="261"/>
    </row>
    <row r="39" spans="1:19" ht="54" customHeight="1" x14ac:dyDescent="0.2">
      <c r="A39" s="122" t="s">
        <v>141</v>
      </c>
      <c r="B39" s="122" t="s">
        <v>142</v>
      </c>
      <c r="C39" s="197">
        <v>30</v>
      </c>
      <c r="D39" s="197">
        <v>400</v>
      </c>
      <c r="E39" s="197">
        <f t="shared" si="4"/>
        <v>13142.000000000002</v>
      </c>
      <c r="F39" s="197">
        <v>5256.8</v>
      </c>
      <c r="G39" s="197">
        <v>30</v>
      </c>
      <c r="H39" s="197">
        <v>400</v>
      </c>
      <c r="I39" s="197">
        <f t="shared" si="5"/>
        <v>13142.000000000002</v>
      </c>
      <c r="J39" s="197">
        <v>5256.8</v>
      </c>
      <c r="K39" s="197">
        <v>30</v>
      </c>
      <c r="L39" s="197">
        <v>400</v>
      </c>
      <c r="M39" s="197">
        <f t="shared" si="6"/>
        <v>13142.000000000002</v>
      </c>
      <c r="N39" s="197">
        <v>5256.8</v>
      </c>
      <c r="O39" s="239">
        <f t="shared" si="3"/>
        <v>1</v>
      </c>
      <c r="P39" s="261"/>
      <c r="Q39" s="261"/>
      <c r="R39" s="261"/>
      <c r="S39" s="261"/>
    </row>
    <row r="40" spans="1:19" ht="51.75" customHeight="1" x14ac:dyDescent="0.2">
      <c r="A40" s="366" t="s">
        <v>619</v>
      </c>
      <c r="B40" s="366" t="s">
        <v>655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238"/>
      <c r="P40" s="261"/>
      <c r="Q40" s="261"/>
      <c r="R40" s="261"/>
      <c r="S40" s="261"/>
    </row>
    <row r="41" spans="1:19" ht="14.25" customHeight="1" x14ac:dyDescent="0.2">
      <c r="A41" s="364" t="s">
        <v>570</v>
      </c>
      <c r="B41" s="365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239"/>
      <c r="P41" s="261"/>
      <c r="Q41" s="261"/>
      <c r="R41" s="261"/>
      <c r="S41" s="261"/>
    </row>
    <row r="42" spans="1:19" ht="53.25" customHeight="1" x14ac:dyDescent="0.2">
      <c r="A42" s="121" t="s">
        <v>143</v>
      </c>
      <c r="B42" s="121" t="s">
        <v>144</v>
      </c>
      <c r="C42" s="197">
        <v>35</v>
      </c>
      <c r="D42" s="197">
        <v>400</v>
      </c>
      <c r="E42" s="197">
        <f t="shared" ref="E42:E48" si="7">F42/D42*1000</f>
        <v>10250</v>
      </c>
      <c r="F42" s="197">
        <v>4100</v>
      </c>
      <c r="G42" s="197">
        <v>35</v>
      </c>
      <c r="H42" s="197">
        <v>400</v>
      </c>
      <c r="I42" s="197">
        <f t="shared" ref="I42:I48" si="8">J42/H42*1000</f>
        <v>10250</v>
      </c>
      <c r="J42" s="197">
        <v>4100</v>
      </c>
      <c r="K42" s="197">
        <v>35</v>
      </c>
      <c r="L42" s="197">
        <v>400</v>
      </c>
      <c r="M42" s="197">
        <f t="shared" ref="M42:M48" si="9">N42/L42*1000</f>
        <v>10250</v>
      </c>
      <c r="N42" s="197">
        <v>4100</v>
      </c>
      <c r="O42" s="239">
        <f t="shared" si="3"/>
        <v>1</v>
      </c>
      <c r="P42" s="261"/>
      <c r="Q42" s="261"/>
      <c r="R42" s="261"/>
      <c r="S42" s="261"/>
    </row>
    <row r="43" spans="1:19" ht="22.5" customHeight="1" x14ac:dyDescent="0.2">
      <c r="A43" s="121" t="s">
        <v>145</v>
      </c>
      <c r="B43" s="121" t="s">
        <v>146</v>
      </c>
      <c r="C43" s="197">
        <v>31</v>
      </c>
      <c r="D43" s="197">
        <v>400</v>
      </c>
      <c r="E43" s="197">
        <f t="shared" si="7"/>
        <v>7186</v>
      </c>
      <c r="F43" s="197">
        <v>2874.4</v>
      </c>
      <c r="G43" s="197">
        <v>31</v>
      </c>
      <c r="H43" s="197">
        <v>400</v>
      </c>
      <c r="I43" s="197">
        <f t="shared" si="8"/>
        <v>7186</v>
      </c>
      <c r="J43" s="197">
        <v>2874.4</v>
      </c>
      <c r="K43" s="197">
        <v>31</v>
      </c>
      <c r="L43" s="197">
        <v>400</v>
      </c>
      <c r="M43" s="197">
        <f t="shared" si="9"/>
        <v>7186</v>
      </c>
      <c r="N43" s="197">
        <v>2874.4</v>
      </c>
      <c r="O43" s="239">
        <f t="shared" si="3"/>
        <v>1</v>
      </c>
      <c r="P43" s="261"/>
      <c r="Q43" s="261"/>
      <c r="R43" s="261"/>
      <c r="S43" s="261"/>
    </row>
    <row r="44" spans="1:19" ht="73.5" customHeight="1" x14ac:dyDescent="0.2">
      <c r="A44" s="121" t="s">
        <v>147</v>
      </c>
      <c r="B44" s="121" t="s">
        <v>148</v>
      </c>
      <c r="C44" s="140">
        <v>10</v>
      </c>
      <c r="D44" s="140">
        <v>400</v>
      </c>
      <c r="E44" s="197">
        <f t="shared" si="7"/>
        <v>3500</v>
      </c>
      <c r="F44" s="140">
        <v>1400</v>
      </c>
      <c r="G44" s="140">
        <v>10</v>
      </c>
      <c r="H44" s="140">
        <v>400</v>
      </c>
      <c r="I44" s="197">
        <f t="shared" si="8"/>
        <v>3500</v>
      </c>
      <c r="J44" s="140">
        <v>1400</v>
      </c>
      <c r="K44" s="140">
        <v>10</v>
      </c>
      <c r="L44" s="140">
        <v>400</v>
      </c>
      <c r="M44" s="197">
        <f t="shared" si="9"/>
        <v>3500</v>
      </c>
      <c r="N44" s="140">
        <v>1400</v>
      </c>
      <c r="O44" s="239">
        <f t="shared" si="3"/>
        <v>1</v>
      </c>
      <c r="P44" s="261"/>
      <c r="Q44" s="261"/>
      <c r="R44" s="261"/>
      <c r="S44" s="261"/>
    </row>
    <row r="45" spans="1:19" ht="72" customHeight="1" x14ac:dyDescent="0.2">
      <c r="A45" s="121" t="s">
        <v>147</v>
      </c>
      <c r="B45" s="121" t="s">
        <v>149</v>
      </c>
      <c r="C45" s="197">
        <v>10</v>
      </c>
      <c r="D45" s="197">
        <v>400</v>
      </c>
      <c r="E45" s="197">
        <f t="shared" si="7"/>
        <v>3500</v>
      </c>
      <c r="F45" s="197">
        <v>1400</v>
      </c>
      <c r="G45" s="197">
        <v>10</v>
      </c>
      <c r="H45" s="197">
        <v>400</v>
      </c>
      <c r="I45" s="197">
        <f t="shared" si="8"/>
        <v>3500</v>
      </c>
      <c r="J45" s="197">
        <v>1400</v>
      </c>
      <c r="K45" s="197">
        <v>10</v>
      </c>
      <c r="L45" s="197">
        <v>400</v>
      </c>
      <c r="M45" s="197">
        <f t="shared" si="9"/>
        <v>3500</v>
      </c>
      <c r="N45" s="197">
        <v>1400</v>
      </c>
      <c r="O45" s="239">
        <f t="shared" si="3"/>
        <v>1</v>
      </c>
      <c r="P45" s="261"/>
      <c r="Q45" s="261"/>
      <c r="R45" s="261"/>
      <c r="S45" s="261"/>
    </row>
    <row r="46" spans="1:19" ht="71.25" customHeight="1" x14ac:dyDescent="0.2">
      <c r="A46" s="121" t="s">
        <v>147</v>
      </c>
      <c r="B46" s="121" t="s">
        <v>150</v>
      </c>
      <c r="C46" s="197">
        <v>10</v>
      </c>
      <c r="D46" s="197">
        <v>400</v>
      </c>
      <c r="E46" s="197">
        <f t="shared" si="7"/>
        <v>3500</v>
      </c>
      <c r="F46" s="197">
        <v>1400</v>
      </c>
      <c r="G46" s="197">
        <v>10</v>
      </c>
      <c r="H46" s="197">
        <v>400</v>
      </c>
      <c r="I46" s="197">
        <f t="shared" si="8"/>
        <v>3500</v>
      </c>
      <c r="J46" s="197">
        <v>1400</v>
      </c>
      <c r="K46" s="197">
        <v>10</v>
      </c>
      <c r="L46" s="197">
        <v>400</v>
      </c>
      <c r="M46" s="197">
        <f t="shared" si="9"/>
        <v>3500</v>
      </c>
      <c r="N46" s="197">
        <v>1400</v>
      </c>
      <c r="O46" s="239">
        <f t="shared" si="3"/>
        <v>1</v>
      </c>
      <c r="P46" s="261"/>
      <c r="Q46" s="261"/>
      <c r="R46" s="261"/>
      <c r="S46" s="261"/>
    </row>
    <row r="47" spans="1:19" ht="76.5" customHeight="1" x14ac:dyDescent="0.2">
      <c r="A47" s="121" t="s">
        <v>147</v>
      </c>
      <c r="B47" s="121" t="s">
        <v>151</v>
      </c>
      <c r="C47" s="197">
        <v>10</v>
      </c>
      <c r="D47" s="197">
        <v>400</v>
      </c>
      <c r="E47" s="197">
        <f t="shared" si="7"/>
        <v>3500</v>
      </c>
      <c r="F47" s="197">
        <v>1400</v>
      </c>
      <c r="G47" s="197">
        <v>10</v>
      </c>
      <c r="H47" s="197">
        <v>400</v>
      </c>
      <c r="I47" s="197">
        <f t="shared" si="8"/>
        <v>3500</v>
      </c>
      <c r="J47" s="197">
        <v>1400</v>
      </c>
      <c r="K47" s="197">
        <v>10</v>
      </c>
      <c r="L47" s="197">
        <v>400</v>
      </c>
      <c r="M47" s="197">
        <f t="shared" si="9"/>
        <v>3500</v>
      </c>
      <c r="N47" s="197">
        <v>1400</v>
      </c>
      <c r="O47" s="239">
        <f t="shared" si="3"/>
        <v>1</v>
      </c>
      <c r="P47" s="261"/>
      <c r="Q47" s="261"/>
      <c r="R47" s="261"/>
      <c r="S47" s="261"/>
    </row>
    <row r="48" spans="1:19" ht="53.25" customHeight="1" x14ac:dyDescent="0.2">
      <c r="A48" s="121" t="s">
        <v>152</v>
      </c>
      <c r="B48" s="121" t="s">
        <v>153</v>
      </c>
      <c r="C48" s="197">
        <v>30</v>
      </c>
      <c r="D48" s="197">
        <v>350</v>
      </c>
      <c r="E48" s="270">
        <f t="shared" si="7"/>
        <v>14571.428571428571</v>
      </c>
      <c r="F48" s="197">
        <v>5100</v>
      </c>
      <c r="G48" s="197">
        <v>30</v>
      </c>
      <c r="H48" s="197">
        <v>350</v>
      </c>
      <c r="I48" s="270">
        <f t="shared" si="8"/>
        <v>14571.428571428571</v>
      </c>
      <c r="J48" s="197">
        <v>5100</v>
      </c>
      <c r="K48" s="197">
        <v>30</v>
      </c>
      <c r="L48" s="197">
        <v>350</v>
      </c>
      <c r="M48" s="270">
        <f t="shared" si="9"/>
        <v>14571.428571428571</v>
      </c>
      <c r="N48" s="197">
        <v>5100</v>
      </c>
      <c r="O48" s="239">
        <f t="shared" si="3"/>
        <v>1</v>
      </c>
      <c r="P48" s="261"/>
      <c r="Q48" s="261"/>
      <c r="R48" s="261"/>
      <c r="S48" s="261"/>
    </row>
    <row r="49" spans="1:19" ht="47.25" customHeight="1" x14ac:dyDescent="0.2">
      <c r="A49" s="368" t="s">
        <v>654</v>
      </c>
      <c r="B49" s="365"/>
      <c r="C49" s="149">
        <f>SUM(C51:C54)</f>
        <v>71.5</v>
      </c>
      <c r="D49" s="149">
        <f>SUM(D51:D54)</f>
        <v>1700</v>
      </c>
      <c r="E49" s="149"/>
      <c r="F49" s="149">
        <f>SUM(F51:F54)</f>
        <v>6016.1</v>
      </c>
      <c r="G49" s="149">
        <f>SUM(G51:G54)</f>
        <v>71.5</v>
      </c>
      <c r="H49" s="149">
        <f>SUM(H51:H54)</f>
        <v>1700</v>
      </c>
      <c r="I49" s="149"/>
      <c r="J49" s="149">
        <f>SUM(J51:J54)</f>
        <v>6016.1</v>
      </c>
      <c r="K49" s="149">
        <f>SUM(K51:K54)</f>
        <v>71.5</v>
      </c>
      <c r="L49" s="149">
        <f>SUM(L51:L54)</f>
        <v>1700</v>
      </c>
      <c r="M49" s="149"/>
      <c r="N49" s="149">
        <f>SUM(N51:N54)</f>
        <v>6016.1</v>
      </c>
      <c r="O49" s="248">
        <f t="shared" si="3"/>
        <v>1</v>
      </c>
      <c r="P49" s="261"/>
      <c r="Q49" s="261"/>
      <c r="R49" s="261"/>
      <c r="S49" s="261"/>
    </row>
    <row r="50" spans="1:19" ht="19.5" customHeight="1" x14ac:dyDescent="0.2">
      <c r="A50" s="364" t="s">
        <v>570</v>
      </c>
      <c r="B50" s="365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239"/>
      <c r="P50" s="261"/>
      <c r="Q50" s="261"/>
      <c r="R50" s="261"/>
      <c r="S50" s="261"/>
    </row>
    <row r="51" spans="1:19" ht="53.25" customHeight="1" x14ac:dyDescent="0.2">
      <c r="A51" s="121" t="s">
        <v>656</v>
      </c>
      <c r="B51" s="121" t="s">
        <v>154</v>
      </c>
      <c r="C51" s="197">
        <v>13</v>
      </c>
      <c r="D51" s="197">
        <v>400</v>
      </c>
      <c r="E51" s="197">
        <f>F51/D51*1000</f>
        <v>2750</v>
      </c>
      <c r="F51" s="197">
        <v>1100</v>
      </c>
      <c r="G51" s="197">
        <v>13</v>
      </c>
      <c r="H51" s="197">
        <v>400</v>
      </c>
      <c r="I51" s="197">
        <f>J51/H51*1000</f>
        <v>2750</v>
      </c>
      <c r="J51" s="197">
        <v>1100</v>
      </c>
      <c r="K51" s="197">
        <v>13</v>
      </c>
      <c r="L51" s="197">
        <v>400</v>
      </c>
      <c r="M51" s="197">
        <f>N51/L51*1000</f>
        <v>2750</v>
      </c>
      <c r="N51" s="197">
        <v>1100</v>
      </c>
      <c r="O51" s="239">
        <f t="shared" si="3"/>
        <v>1</v>
      </c>
      <c r="P51" s="261"/>
      <c r="Q51" s="261"/>
      <c r="R51" s="261"/>
      <c r="S51" s="261"/>
    </row>
    <row r="52" spans="1:19" ht="45.75" customHeight="1" x14ac:dyDescent="0.2">
      <c r="A52" s="121" t="s">
        <v>155</v>
      </c>
      <c r="B52" s="121" t="s">
        <v>156</v>
      </c>
      <c r="C52" s="197">
        <v>22.5</v>
      </c>
      <c r="D52" s="197">
        <v>500</v>
      </c>
      <c r="E52" s="270">
        <f>F52/D52*1000</f>
        <v>3594.2</v>
      </c>
      <c r="F52" s="197">
        <v>1797.1</v>
      </c>
      <c r="G52" s="197">
        <v>22.5</v>
      </c>
      <c r="H52" s="197">
        <v>500</v>
      </c>
      <c r="I52" s="270">
        <f>J52/H52*1000</f>
        <v>3594.2</v>
      </c>
      <c r="J52" s="197">
        <v>1797.1</v>
      </c>
      <c r="K52" s="197">
        <v>22.5</v>
      </c>
      <c r="L52" s="197">
        <v>500</v>
      </c>
      <c r="M52" s="270">
        <f>N52/L52*1000</f>
        <v>3594.2</v>
      </c>
      <c r="N52" s="197">
        <v>1797.1</v>
      </c>
      <c r="O52" s="239">
        <f t="shared" si="3"/>
        <v>1</v>
      </c>
      <c r="P52" s="261"/>
      <c r="Q52" s="261"/>
      <c r="R52" s="261"/>
      <c r="S52" s="261"/>
    </row>
    <row r="53" spans="1:19" ht="43.5" customHeight="1" x14ac:dyDescent="0.2">
      <c r="A53" s="121" t="s">
        <v>157</v>
      </c>
      <c r="B53" s="121" t="s">
        <v>506</v>
      </c>
      <c r="C53" s="197">
        <v>8</v>
      </c>
      <c r="D53" s="197">
        <v>400</v>
      </c>
      <c r="E53" s="197">
        <f>F53/D53*1000</f>
        <v>1900</v>
      </c>
      <c r="F53" s="197">
        <v>760</v>
      </c>
      <c r="G53" s="197">
        <v>8</v>
      </c>
      <c r="H53" s="197">
        <v>400</v>
      </c>
      <c r="I53" s="197">
        <f>J53/H53*1000</f>
        <v>1900</v>
      </c>
      <c r="J53" s="197">
        <v>760</v>
      </c>
      <c r="K53" s="197">
        <v>8</v>
      </c>
      <c r="L53" s="197">
        <v>400</v>
      </c>
      <c r="M53" s="197">
        <f>N53/L53*1000</f>
        <v>1900</v>
      </c>
      <c r="N53" s="197">
        <v>760</v>
      </c>
      <c r="O53" s="239">
        <f t="shared" si="3"/>
        <v>1</v>
      </c>
      <c r="P53" s="261"/>
      <c r="Q53" s="261"/>
      <c r="R53" s="261"/>
      <c r="S53" s="261"/>
    </row>
    <row r="54" spans="1:19" ht="45" customHeight="1" x14ac:dyDescent="0.2">
      <c r="A54" s="121" t="s">
        <v>158</v>
      </c>
      <c r="B54" s="121" t="s">
        <v>159</v>
      </c>
      <c r="C54" s="197">
        <v>28</v>
      </c>
      <c r="D54" s="197">
        <v>400</v>
      </c>
      <c r="E54" s="270">
        <f>F54/D54*1000</f>
        <v>5897.5</v>
      </c>
      <c r="F54" s="197">
        <v>2359</v>
      </c>
      <c r="G54" s="197">
        <v>28</v>
      </c>
      <c r="H54" s="197">
        <v>400</v>
      </c>
      <c r="I54" s="270">
        <f>J54/H54*1000</f>
        <v>5897.5</v>
      </c>
      <c r="J54" s="197">
        <v>2359</v>
      </c>
      <c r="K54" s="197">
        <v>28</v>
      </c>
      <c r="L54" s="197">
        <v>400</v>
      </c>
      <c r="M54" s="270">
        <f>N54/L54*1000</f>
        <v>5897.5</v>
      </c>
      <c r="N54" s="197">
        <v>2359</v>
      </c>
      <c r="O54" s="239">
        <f t="shared" si="3"/>
        <v>1</v>
      </c>
      <c r="P54" s="261"/>
      <c r="Q54" s="261"/>
      <c r="R54" s="261"/>
      <c r="S54" s="261"/>
    </row>
    <row r="55" spans="1:19" ht="35.25" customHeight="1" x14ac:dyDescent="0.2">
      <c r="A55" s="366" t="s">
        <v>538</v>
      </c>
      <c r="B55" s="366"/>
      <c r="C55" s="149">
        <f>SUM(C57:C58)</f>
        <v>57</v>
      </c>
      <c r="D55" s="149">
        <f>SUM(D57:D58)</f>
        <v>900</v>
      </c>
      <c r="E55" s="149"/>
      <c r="F55" s="149">
        <f>SUM(F57:F58)</f>
        <v>3561</v>
      </c>
      <c r="G55" s="149">
        <f>SUM(G57:G58)</f>
        <v>57</v>
      </c>
      <c r="H55" s="149">
        <f>SUM(H57:H58)</f>
        <v>900</v>
      </c>
      <c r="I55" s="149"/>
      <c r="J55" s="149">
        <f>SUM(J57:J58)</f>
        <v>3561</v>
      </c>
      <c r="K55" s="149">
        <f>SUM(K57:K58)</f>
        <v>57</v>
      </c>
      <c r="L55" s="149">
        <f>SUM(L57:L58)</f>
        <v>900</v>
      </c>
      <c r="M55" s="149"/>
      <c r="N55" s="149">
        <f>SUM(N57:N58)</f>
        <v>3561</v>
      </c>
      <c r="O55" s="248">
        <f t="shared" si="3"/>
        <v>1</v>
      </c>
      <c r="P55" s="261"/>
      <c r="Q55" s="261"/>
      <c r="R55" s="261"/>
      <c r="S55" s="261"/>
    </row>
    <row r="56" spans="1:19" ht="17.25" customHeight="1" x14ac:dyDescent="0.2">
      <c r="A56" s="364" t="s">
        <v>570</v>
      </c>
      <c r="B56" s="365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238"/>
      <c r="P56" s="261"/>
      <c r="Q56" s="261"/>
      <c r="R56" s="261"/>
      <c r="S56" s="261"/>
    </row>
    <row r="57" spans="1:19" ht="31.5" customHeight="1" x14ac:dyDescent="0.2">
      <c r="A57" s="121" t="s">
        <v>160</v>
      </c>
      <c r="B57" s="121" t="s">
        <v>161</v>
      </c>
      <c r="C57" s="197">
        <v>8</v>
      </c>
      <c r="D57" s="197">
        <v>400</v>
      </c>
      <c r="E57" s="197">
        <f>F57/D57*1000</f>
        <v>1750</v>
      </c>
      <c r="F57" s="197">
        <v>700</v>
      </c>
      <c r="G57" s="197">
        <v>8</v>
      </c>
      <c r="H57" s="197">
        <v>400</v>
      </c>
      <c r="I57" s="197">
        <f>J57/H57*1000</f>
        <v>1750</v>
      </c>
      <c r="J57" s="197">
        <v>700</v>
      </c>
      <c r="K57" s="197">
        <v>8</v>
      </c>
      <c r="L57" s="197">
        <v>400</v>
      </c>
      <c r="M57" s="197">
        <f>N57/L57*1000</f>
        <v>1750</v>
      </c>
      <c r="N57" s="197">
        <v>700</v>
      </c>
      <c r="O57" s="241">
        <f>N57/J57</f>
        <v>1</v>
      </c>
      <c r="P57" s="261"/>
      <c r="Q57" s="261"/>
      <c r="R57" s="261"/>
      <c r="S57" s="261"/>
    </row>
    <row r="58" spans="1:19" ht="51.75" customHeight="1" x14ac:dyDescent="0.2">
      <c r="A58" s="121" t="s">
        <v>162</v>
      </c>
      <c r="B58" s="121" t="s">
        <v>163</v>
      </c>
      <c r="C58" s="197">
        <v>49</v>
      </c>
      <c r="D58" s="197">
        <v>500</v>
      </c>
      <c r="E58" s="197">
        <f>F58/D58*1000</f>
        <v>5722</v>
      </c>
      <c r="F58" s="197">
        <v>2861</v>
      </c>
      <c r="G58" s="197">
        <v>49</v>
      </c>
      <c r="H58" s="197">
        <v>500</v>
      </c>
      <c r="I58" s="197">
        <f>J58/H58*1000</f>
        <v>5722</v>
      </c>
      <c r="J58" s="197">
        <v>2861</v>
      </c>
      <c r="K58" s="197">
        <v>49</v>
      </c>
      <c r="L58" s="197">
        <v>500</v>
      </c>
      <c r="M58" s="197">
        <f>N58/L58*1000</f>
        <v>5722</v>
      </c>
      <c r="N58" s="197">
        <v>2861</v>
      </c>
      <c r="O58" s="241">
        <f>N58/J58</f>
        <v>1</v>
      </c>
      <c r="P58" s="261"/>
      <c r="Q58" s="261"/>
      <c r="R58" s="261"/>
      <c r="S58" s="261"/>
    </row>
    <row r="59" spans="1:19" ht="35.25" customHeight="1" x14ac:dyDescent="0.2">
      <c r="A59" s="366" t="s">
        <v>164</v>
      </c>
      <c r="B59" s="366"/>
      <c r="C59" s="149">
        <f>C61+C62</f>
        <v>38</v>
      </c>
      <c r="D59" s="149">
        <f>D61+D62</f>
        <v>900</v>
      </c>
      <c r="E59" s="149"/>
      <c r="F59" s="149">
        <f>F61+F62</f>
        <v>2366.5</v>
      </c>
      <c r="G59" s="149">
        <f>G61+G62</f>
        <v>38</v>
      </c>
      <c r="H59" s="149">
        <f>H61+H62</f>
        <v>900</v>
      </c>
      <c r="I59" s="149"/>
      <c r="J59" s="149">
        <f>J61+J62</f>
        <v>2366.5</v>
      </c>
      <c r="K59" s="149">
        <f>K61+K62</f>
        <v>38</v>
      </c>
      <c r="L59" s="149">
        <f>L61+L62</f>
        <v>900</v>
      </c>
      <c r="M59" s="149"/>
      <c r="N59" s="149">
        <f>N61+N62</f>
        <v>2366.5</v>
      </c>
      <c r="O59" s="248">
        <f>N59/J59</f>
        <v>1</v>
      </c>
      <c r="P59" s="261"/>
      <c r="Q59" s="261"/>
      <c r="R59" s="261"/>
      <c r="S59" s="261"/>
    </row>
    <row r="60" spans="1:19" ht="16.5" customHeight="1" x14ac:dyDescent="0.2">
      <c r="A60" s="364" t="s">
        <v>570</v>
      </c>
      <c r="B60" s="365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241"/>
      <c r="P60" s="261"/>
      <c r="Q60" s="261"/>
      <c r="R60" s="261"/>
      <c r="S60" s="261"/>
    </row>
    <row r="61" spans="1:19" ht="42" customHeight="1" x14ac:dyDescent="0.2">
      <c r="A61" s="121" t="s">
        <v>165</v>
      </c>
      <c r="B61" s="121" t="s">
        <v>166</v>
      </c>
      <c r="C61" s="197">
        <v>36</v>
      </c>
      <c r="D61" s="197">
        <v>400</v>
      </c>
      <c r="E61" s="270">
        <f>F61/D61*1000</f>
        <v>4916.25</v>
      </c>
      <c r="F61" s="197">
        <v>1966.5</v>
      </c>
      <c r="G61" s="197">
        <v>36</v>
      </c>
      <c r="H61" s="197">
        <v>400</v>
      </c>
      <c r="I61" s="270">
        <f>J61/H61*1000</f>
        <v>4916.25</v>
      </c>
      <c r="J61" s="197">
        <v>1966.5</v>
      </c>
      <c r="K61" s="197">
        <v>36</v>
      </c>
      <c r="L61" s="197">
        <v>400</v>
      </c>
      <c r="M61" s="270">
        <f>N61/L61*1000</f>
        <v>4916.25</v>
      </c>
      <c r="N61" s="197">
        <v>1966.5</v>
      </c>
      <c r="O61" s="239">
        <f t="shared" ref="O61:O68" si="10">N61/J61</f>
        <v>1</v>
      </c>
      <c r="P61" s="261"/>
      <c r="Q61" s="261"/>
      <c r="R61" s="261"/>
      <c r="S61" s="261"/>
    </row>
    <row r="62" spans="1:19" ht="33.75" customHeight="1" x14ac:dyDescent="0.2">
      <c r="A62" s="121" t="s">
        <v>167</v>
      </c>
      <c r="B62" s="121" t="s">
        <v>168</v>
      </c>
      <c r="C62" s="197">
        <v>2</v>
      </c>
      <c r="D62" s="197">
        <v>500</v>
      </c>
      <c r="E62" s="197">
        <f>F62/D62*1000</f>
        <v>800</v>
      </c>
      <c r="F62" s="197">
        <v>400</v>
      </c>
      <c r="G62" s="197">
        <v>2</v>
      </c>
      <c r="H62" s="197">
        <v>500</v>
      </c>
      <c r="I62" s="197">
        <f>J62/H62*1000</f>
        <v>800</v>
      </c>
      <c r="J62" s="197">
        <v>400</v>
      </c>
      <c r="K62" s="197">
        <v>2</v>
      </c>
      <c r="L62" s="197">
        <v>500</v>
      </c>
      <c r="M62" s="197">
        <f>N62/L62*1000</f>
        <v>800</v>
      </c>
      <c r="N62" s="197">
        <v>400</v>
      </c>
      <c r="O62" s="239">
        <f t="shared" si="10"/>
        <v>1</v>
      </c>
      <c r="P62" s="261"/>
      <c r="Q62" s="261"/>
      <c r="R62" s="261"/>
      <c r="S62" s="261"/>
    </row>
    <row r="63" spans="1:19" s="109" customFormat="1" ht="21.75" customHeight="1" x14ac:dyDescent="0.2">
      <c r="A63" s="366" t="s">
        <v>169</v>
      </c>
      <c r="B63" s="366"/>
      <c r="C63" s="149">
        <f>SUM(C64:C68)</f>
        <v>78.5</v>
      </c>
      <c r="D63" s="149">
        <f>SUM(D64:D68)</f>
        <v>2350</v>
      </c>
      <c r="E63" s="149"/>
      <c r="F63" s="149">
        <f>SUM(F64:F68)</f>
        <v>12450</v>
      </c>
      <c r="G63" s="149">
        <f>SUM(G64:G68)</f>
        <v>78.5</v>
      </c>
      <c r="H63" s="149">
        <f>SUM(H64:H68)</f>
        <v>2350</v>
      </c>
      <c r="I63" s="149"/>
      <c r="J63" s="149">
        <f>SUM(J64:J68)</f>
        <v>12450</v>
      </c>
      <c r="K63" s="149">
        <f>SUM(K64:K68)</f>
        <v>78.5</v>
      </c>
      <c r="L63" s="149">
        <f>SUM(L64:L68)</f>
        <v>2350</v>
      </c>
      <c r="M63" s="149"/>
      <c r="N63" s="149">
        <f>SUM(N64:N68)</f>
        <v>12450</v>
      </c>
      <c r="O63" s="248">
        <f t="shared" si="10"/>
        <v>1</v>
      </c>
      <c r="P63" s="261"/>
      <c r="Q63" s="261"/>
      <c r="R63" s="261"/>
      <c r="S63" s="261"/>
    </row>
    <row r="64" spans="1:19" s="109" customFormat="1" ht="48" customHeight="1" x14ac:dyDescent="0.2">
      <c r="A64" s="121" t="s">
        <v>218</v>
      </c>
      <c r="B64" s="121" t="s">
        <v>170</v>
      </c>
      <c r="C64" s="197">
        <v>5</v>
      </c>
      <c r="D64" s="197">
        <v>500</v>
      </c>
      <c r="E64" s="197">
        <f>F64/D64*1000</f>
        <v>3000</v>
      </c>
      <c r="F64" s="197">
        <v>1500</v>
      </c>
      <c r="G64" s="197">
        <v>5</v>
      </c>
      <c r="H64" s="197">
        <v>500</v>
      </c>
      <c r="I64" s="197">
        <f>J64/H64*1000</f>
        <v>3000</v>
      </c>
      <c r="J64" s="197">
        <v>1500</v>
      </c>
      <c r="K64" s="197">
        <v>5</v>
      </c>
      <c r="L64" s="164">
        <v>500</v>
      </c>
      <c r="M64" s="197">
        <f>N64/L64*1000</f>
        <v>3000</v>
      </c>
      <c r="N64" s="197">
        <v>1500</v>
      </c>
      <c r="O64" s="239">
        <f t="shared" si="10"/>
        <v>1</v>
      </c>
      <c r="P64" s="261"/>
      <c r="Q64" s="261"/>
      <c r="R64" s="261"/>
      <c r="S64" s="261"/>
    </row>
    <row r="65" spans="1:19" s="109" customFormat="1" ht="45.75" customHeight="1" x14ac:dyDescent="0.2">
      <c r="A65" s="121" t="s">
        <v>218</v>
      </c>
      <c r="B65" s="121" t="s">
        <v>171</v>
      </c>
      <c r="C65" s="197">
        <v>20</v>
      </c>
      <c r="D65" s="197">
        <v>500</v>
      </c>
      <c r="E65" s="197">
        <f>F65/D65*1000</f>
        <v>6000</v>
      </c>
      <c r="F65" s="197">
        <v>3000</v>
      </c>
      <c r="G65" s="197">
        <v>20</v>
      </c>
      <c r="H65" s="197">
        <v>500</v>
      </c>
      <c r="I65" s="197">
        <f>J65/H65*1000</f>
        <v>6000</v>
      </c>
      <c r="J65" s="197">
        <v>3000</v>
      </c>
      <c r="K65" s="197">
        <v>20</v>
      </c>
      <c r="L65" s="197">
        <v>500</v>
      </c>
      <c r="M65" s="197">
        <f>N65/L65*1000</f>
        <v>6000</v>
      </c>
      <c r="N65" s="197">
        <v>3000</v>
      </c>
      <c r="O65" s="239">
        <f t="shared" si="10"/>
        <v>1</v>
      </c>
      <c r="P65" s="261"/>
      <c r="Q65" s="261"/>
      <c r="R65" s="261"/>
      <c r="S65" s="261"/>
    </row>
    <row r="66" spans="1:19" s="109" customFormat="1" ht="69.75" customHeight="1" x14ac:dyDescent="0.2">
      <c r="A66" s="121" t="s">
        <v>218</v>
      </c>
      <c r="B66" s="121" t="s">
        <v>172</v>
      </c>
      <c r="C66" s="197">
        <v>10</v>
      </c>
      <c r="D66" s="197">
        <v>500</v>
      </c>
      <c r="E66" s="197">
        <f>F66/D66*1000</f>
        <v>5000</v>
      </c>
      <c r="F66" s="197">
        <v>2500</v>
      </c>
      <c r="G66" s="197">
        <v>10</v>
      </c>
      <c r="H66" s="197">
        <v>500</v>
      </c>
      <c r="I66" s="197">
        <f>J66/H66*1000</f>
        <v>5000</v>
      </c>
      <c r="J66" s="197">
        <v>2500</v>
      </c>
      <c r="K66" s="197">
        <v>10</v>
      </c>
      <c r="L66" s="197">
        <v>500</v>
      </c>
      <c r="M66" s="197">
        <f>N66/L66*1000</f>
        <v>5000</v>
      </c>
      <c r="N66" s="197">
        <v>2500</v>
      </c>
      <c r="O66" s="239">
        <f t="shared" si="10"/>
        <v>1</v>
      </c>
      <c r="P66" s="261"/>
      <c r="Q66" s="261"/>
      <c r="R66" s="261"/>
      <c r="S66" s="261"/>
    </row>
    <row r="67" spans="1:19" s="109" customFormat="1" ht="52.5" customHeight="1" x14ac:dyDescent="0.2">
      <c r="A67" s="121" t="s">
        <v>173</v>
      </c>
      <c r="B67" s="121" t="s">
        <v>174</v>
      </c>
      <c r="C67" s="197">
        <v>28</v>
      </c>
      <c r="D67" s="197">
        <v>500</v>
      </c>
      <c r="E67" s="197">
        <f>F67/D67*1000</f>
        <v>3900</v>
      </c>
      <c r="F67" s="197">
        <v>1950</v>
      </c>
      <c r="G67" s="197">
        <v>28</v>
      </c>
      <c r="H67" s="197">
        <v>500</v>
      </c>
      <c r="I67" s="197">
        <f>J67/H67*1000</f>
        <v>3900</v>
      </c>
      <c r="J67" s="197">
        <v>1950</v>
      </c>
      <c r="K67" s="197">
        <v>28</v>
      </c>
      <c r="L67" s="197">
        <v>500</v>
      </c>
      <c r="M67" s="197">
        <f>N67/L67*1000</f>
        <v>3900</v>
      </c>
      <c r="N67" s="197">
        <v>1950</v>
      </c>
      <c r="O67" s="239">
        <f t="shared" si="10"/>
        <v>1</v>
      </c>
      <c r="P67" s="261"/>
      <c r="Q67" s="261"/>
      <c r="R67" s="261"/>
      <c r="S67" s="261"/>
    </row>
    <row r="68" spans="1:19" s="109" customFormat="1" ht="51.75" customHeight="1" x14ac:dyDescent="0.2">
      <c r="A68" s="121" t="s">
        <v>175</v>
      </c>
      <c r="B68" s="121" t="s">
        <v>176</v>
      </c>
      <c r="C68" s="197">
        <v>15.5</v>
      </c>
      <c r="D68" s="197">
        <v>350</v>
      </c>
      <c r="E68" s="197">
        <f>F68/D68*1000</f>
        <v>10000</v>
      </c>
      <c r="F68" s="197">
        <v>3500</v>
      </c>
      <c r="G68" s="197">
        <v>15.5</v>
      </c>
      <c r="H68" s="197">
        <v>350</v>
      </c>
      <c r="I68" s="197">
        <f>J68/H68*1000</f>
        <v>10000</v>
      </c>
      <c r="J68" s="197">
        <v>3500</v>
      </c>
      <c r="K68" s="197">
        <v>15.5</v>
      </c>
      <c r="L68" s="197">
        <v>350</v>
      </c>
      <c r="M68" s="197">
        <f>N68/L68*1000</f>
        <v>10000</v>
      </c>
      <c r="N68" s="197">
        <v>3500</v>
      </c>
      <c r="O68" s="239">
        <f t="shared" si="10"/>
        <v>1</v>
      </c>
      <c r="P68" s="261"/>
      <c r="Q68" s="261"/>
      <c r="R68" s="261"/>
      <c r="S68" s="261"/>
    </row>
    <row r="69" spans="1:19" s="109" customFormat="1" ht="51.75" customHeight="1" x14ac:dyDescent="0.2">
      <c r="A69" s="279"/>
      <c r="B69" s="279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1"/>
      <c r="P69" s="261"/>
      <c r="Q69" s="261"/>
      <c r="R69" s="261"/>
      <c r="S69" s="261"/>
    </row>
    <row r="70" spans="1:19" ht="15.75" customHeight="1" x14ac:dyDescent="0.2">
      <c r="P70" s="261"/>
      <c r="Q70" s="261"/>
      <c r="R70" s="261"/>
      <c r="S70" s="261"/>
    </row>
    <row r="71" spans="1:19" s="1" customFormat="1" ht="24" customHeight="1" x14ac:dyDescent="0.25">
      <c r="A71" s="312" t="s">
        <v>657</v>
      </c>
      <c r="B71" s="312"/>
      <c r="C71" s="312"/>
      <c r="D71" s="312"/>
      <c r="E71" s="312"/>
      <c r="F71" s="125"/>
      <c r="G71" s="35"/>
      <c r="P71" s="277"/>
      <c r="Q71" s="277"/>
      <c r="R71" s="277"/>
      <c r="S71" s="277"/>
    </row>
    <row r="72" spans="1:19" s="1" customFormat="1" ht="21" customHeight="1" x14ac:dyDescent="0.25">
      <c r="A72" s="312" t="s">
        <v>698</v>
      </c>
      <c r="B72" s="312"/>
      <c r="C72" s="312"/>
      <c r="D72" s="312"/>
      <c r="E72" s="312"/>
      <c r="F72" s="125"/>
      <c r="G72" s="35"/>
      <c r="P72" s="277"/>
      <c r="Q72" s="277"/>
      <c r="R72" s="277"/>
      <c r="S72" s="277"/>
    </row>
  </sheetData>
  <mergeCells count="28">
    <mergeCell ref="A55:B55"/>
    <mergeCell ref="A56:B56"/>
    <mergeCell ref="A40:B40"/>
    <mergeCell ref="A41:B41"/>
    <mergeCell ref="A63:B63"/>
    <mergeCell ref="A71:E71"/>
    <mergeCell ref="A72:E72"/>
    <mergeCell ref="A4:O4"/>
    <mergeCell ref="A5:O6"/>
    <mergeCell ref="N7:O7"/>
    <mergeCell ref="A49:B49"/>
    <mergeCell ref="A50:B50"/>
    <mergeCell ref="C10:F10"/>
    <mergeCell ref="G10:J10"/>
    <mergeCell ref="K10:N10"/>
    <mergeCell ref="O10:O11"/>
    <mergeCell ref="A27:B27"/>
    <mergeCell ref="A28:B28"/>
    <mergeCell ref="A60:B60"/>
    <mergeCell ref="A59:B59"/>
    <mergeCell ref="A10:A11"/>
    <mergeCell ref="B10:B11"/>
    <mergeCell ref="A12:B12"/>
    <mergeCell ref="A13:B13"/>
    <mergeCell ref="A14:B14"/>
    <mergeCell ref="A15:B15"/>
    <mergeCell ref="A18:B18"/>
    <mergeCell ref="A19:B19"/>
  </mergeCells>
  <phoneticPr fontId="26" type="noConversion"/>
  <pageMargins left="0.2" right="0.19" top="0.17" bottom="0.32" header="0.17" footer="0.16"/>
  <pageSetup paperSize="9" scale="51" firstPageNumber="1243" orientation="landscape" useFirstPageNumber="1" r:id="rId1"/>
  <headerFooter alignWithMargins="0">
    <oddFooter>&amp;L&amp;"GHEA Grapalat,Regular"&amp;8Հայաստանի Հանրապետություն ֆինանսների նախարարություն&amp;R&amp;"GHEA Grapalat,Regular"&amp;8&amp;F &amp;P էջ</oddFooter>
  </headerFooter>
  <rowBreaks count="2" manualBreakCount="2">
    <brk id="34" max="16383" man="1"/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9"/>
  </sheetPr>
  <dimension ref="A1:G33"/>
  <sheetViews>
    <sheetView topLeftCell="A16" workbookViewId="0">
      <selection activeCell="E13" sqref="E13"/>
    </sheetView>
  </sheetViews>
  <sheetFormatPr defaultRowHeight="13.5" x14ac:dyDescent="0.25"/>
  <cols>
    <col min="1" max="1" width="56.140625" style="10" customWidth="1"/>
    <col min="2" max="2" width="13" style="10" customWidth="1"/>
    <col min="3" max="4" width="12.7109375" style="7" bestFit="1" customWidth="1"/>
    <col min="5" max="5" width="12.42578125" style="7" customWidth="1"/>
    <col min="6" max="16384" width="9.140625" style="7"/>
  </cols>
  <sheetData>
    <row r="1" spans="1:6" ht="11.25" customHeight="1" x14ac:dyDescent="0.25">
      <c r="E1" s="13" t="s">
        <v>710</v>
      </c>
    </row>
    <row r="2" spans="1:6" ht="15" customHeight="1" x14ac:dyDescent="0.25">
      <c r="E2" s="13" t="s">
        <v>586</v>
      </c>
    </row>
    <row r="3" spans="1:6" x14ac:dyDescent="0.25">
      <c r="B3" s="11"/>
    </row>
    <row r="4" spans="1:6" x14ac:dyDescent="0.25">
      <c r="B4" s="12"/>
    </row>
    <row r="5" spans="1:6" ht="34.5" customHeight="1" x14ac:dyDescent="0.25">
      <c r="A5" s="327" t="s">
        <v>225</v>
      </c>
      <c r="B5" s="327"/>
      <c r="C5" s="327"/>
      <c r="D5" s="327"/>
      <c r="E5" s="327"/>
    </row>
    <row r="6" spans="1:6" ht="59.25" customHeight="1" x14ac:dyDescent="0.25">
      <c r="A6" s="362" t="s">
        <v>180</v>
      </c>
      <c r="B6" s="362"/>
      <c r="C6" s="362"/>
      <c r="D6" s="362"/>
      <c r="E6" s="362"/>
    </row>
    <row r="7" spans="1:6" ht="21.75" customHeight="1" x14ac:dyDescent="0.25">
      <c r="A7" s="362"/>
      <c r="B7" s="362"/>
      <c r="C7" s="362"/>
      <c r="D7" s="362"/>
      <c r="E7" s="362"/>
    </row>
    <row r="8" spans="1:6" ht="14.25" x14ac:dyDescent="0.25">
      <c r="A8" s="79"/>
      <c r="B8" s="79"/>
      <c r="C8" s="79"/>
      <c r="D8" s="321" t="s">
        <v>230</v>
      </c>
      <c r="E8" s="321"/>
    </row>
    <row r="9" spans="1:6" ht="99" customHeight="1" x14ac:dyDescent="0.25">
      <c r="A9" s="37" t="s">
        <v>614</v>
      </c>
      <c r="B9" s="53" t="s">
        <v>226</v>
      </c>
      <c r="C9" s="53" t="s">
        <v>227</v>
      </c>
      <c r="D9" s="53" t="s">
        <v>228</v>
      </c>
      <c r="E9" s="53" t="s">
        <v>229</v>
      </c>
    </row>
    <row r="10" spans="1:6" ht="40.5" customHeight="1" x14ac:dyDescent="0.25">
      <c r="A10" s="80" t="s">
        <v>582</v>
      </c>
      <c r="B10" s="235">
        <f>B11</f>
        <v>77082.400000000009</v>
      </c>
      <c r="C10" s="198">
        <f>C11</f>
        <v>77082.400000000009</v>
      </c>
      <c r="D10" s="198">
        <f>D11</f>
        <v>77082.400000000009</v>
      </c>
      <c r="E10" s="84">
        <f>D10/C10</f>
        <v>1</v>
      </c>
      <c r="F10" s="203"/>
    </row>
    <row r="11" spans="1:6" ht="27" x14ac:dyDescent="0.25">
      <c r="A11" s="278" t="s">
        <v>527</v>
      </c>
      <c r="B11" s="235">
        <f>B13+B14+B15+B16+B17+B18+B19+B20+B21+B22+B23+B24+B25+B26+B27+B28+B29+B30</f>
        <v>77082.400000000009</v>
      </c>
      <c r="C11" s="198">
        <f>C13+C14+C15+C16+C17+C18+C19+C20+C21+C22+C23+C24+C25+C26+C27+C28+C29+C30</f>
        <v>77082.400000000009</v>
      </c>
      <c r="D11" s="198">
        <f>SUM(D13:D30)</f>
        <v>77082.400000000009</v>
      </c>
      <c r="E11" s="84">
        <f t="shared" ref="E11:E30" si="0">D11/C11</f>
        <v>1</v>
      </c>
      <c r="F11" s="203"/>
    </row>
    <row r="12" spans="1:6" ht="14.25" x14ac:dyDescent="0.25">
      <c r="A12" s="63" t="s">
        <v>570</v>
      </c>
      <c r="B12" s="200"/>
      <c r="C12" s="201"/>
      <c r="D12" s="201"/>
      <c r="E12" s="82"/>
      <c r="F12" s="203"/>
    </row>
    <row r="13" spans="1:6" ht="20.25" customHeight="1" x14ac:dyDescent="0.25">
      <c r="A13" s="76" t="s">
        <v>683</v>
      </c>
      <c r="B13" s="196">
        <v>8949.7999999999993</v>
      </c>
      <c r="C13" s="245">
        <v>8949.7999999999993</v>
      </c>
      <c r="D13" s="245">
        <v>8949.7999999999993</v>
      </c>
      <c r="E13" s="83">
        <f t="shared" si="0"/>
        <v>1</v>
      </c>
      <c r="F13" s="203"/>
    </row>
    <row r="14" spans="1:6" ht="17.25" customHeight="1" x14ac:dyDescent="0.25">
      <c r="A14" s="81" t="s">
        <v>684</v>
      </c>
      <c r="B14" s="196">
        <v>7169.4</v>
      </c>
      <c r="C14" s="245">
        <v>7169.4</v>
      </c>
      <c r="D14" s="245">
        <v>7169.4</v>
      </c>
      <c r="E14" s="83">
        <f t="shared" si="0"/>
        <v>1</v>
      </c>
      <c r="F14" s="203"/>
    </row>
    <row r="15" spans="1:6" ht="18" customHeight="1" x14ac:dyDescent="0.25">
      <c r="A15" s="81" t="s">
        <v>685</v>
      </c>
      <c r="B15" s="196">
        <v>3332.6</v>
      </c>
      <c r="C15" s="245">
        <v>3332.6</v>
      </c>
      <c r="D15" s="245">
        <v>3332.6</v>
      </c>
      <c r="E15" s="83">
        <f t="shared" si="0"/>
        <v>1</v>
      </c>
      <c r="F15" s="203"/>
    </row>
    <row r="16" spans="1:6" ht="18.75" customHeight="1" x14ac:dyDescent="0.25">
      <c r="A16" s="81" t="s">
        <v>686</v>
      </c>
      <c r="B16" s="196">
        <v>3712.6</v>
      </c>
      <c r="C16" s="245">
        <v>3712.6</v>
      </c>
      <c r="D16" s="245">
        <v>3712.6</v>
      </c>
      <c r="E16" s="83">
        <f t="shared" si="0"/>
        <v>1</v>
      </c>
      <c r="F16" s="203"/>
    </row>
    <row r="17" spans="1:7" ht="16.5" customHeight="1" x14ac:dyDescent="0.25">
      <c r="A17" s="81" t="s">
        <v>687</v>
      </c>
      <c r="B17" s="196">
        <v>3240.6</v>
      </c>
      <c r="C17" s="245">
        <v>3240.6</v>
      </c>
      <c r="D17" s="245">
        <v>3240.6</v>
      </c>
      <c r="E17" s="83">
        <f t="shared" si="0"/>
        <v>1</v>
      </c>
      <c r="F17" s="203"/>
    </row>
    <row r="18" spans="1:7" ht="17.25" customHeight="1" x14ac:dyDescent="0.25">
      <c r="A18" s="81" t="s">
        <v>688</v>
      </c>
      <c r="B18" s="196">
        <v>3992.6</v>
      </c>
      <c r="C18" s="245">
        <v>3992.6</v>
      </c>
      <c r="D18" s="245">
        <v>3992.6</v>
      </c>
      <c r="E18" s="83">
        <f t="shared" si="0"/>
        <v>1</v>
      </c>
      <c r="F18" s="203"/>
    </row>
    <row r="19" spans="1:7" ht="17.25" customHeight="1" x14ac:dyDescent="0.25">
      <c r="A19" s="81" t="s">
        <v>689</v>
      </c>
      <c r="B19" s="196">
        <v>3754</v>
      </c>
      <c r="C19" s="245">
        <v>3754</v>
      </c>
      <c r="D19" s="245">
        <v>3754</v>
      </c>
      <c r="E19" s="83">
        <f t="shared" si="0"/>
        <v>1</v>
      </c>
      <c r="F19" s="203"/>
    </row>
    <row r="20" spans="1:7" ht="18.75" customHeight="1" x14ac:dyDescent="0.25">
      <c r="A20" s="81" t="s">
        <v>690</v>
      </c>
      <c r="B20" s="196">
        <v>4403.8</v>
      </c>
      <c r="C20" s="245">
        <v>4403.8</v>
      </c>
      <c r="D20" s="245">
        <v>4403.8</v>
      </c>
      <c r="E20" s="83">
        <f t="shared" si="0"/>
        <v>1</v>
      </c>
      <c r="F20" s="203"/>
    </row>
    <row r="21" spans="1:7" ht="18.75" customHeight="1" x14ac:dyDescent="0.25">
      <c r="A21" s="81" t="s">
        <v>691</v>
      </c>
      <c r="B21" s="196">
        <v>3488.5</v>
      </c>
      <c r="C21" s="245">
        <v>3488.5</v>
      </c>
      <c r="D21" s="245">
        <v>3488.5</v>
      </c>
      <c r="E21" s="83">
        <f t="shared" si="0"/>
        <v>1</v>
      </c>
      <c r="F21" s="203"/>
    </row>
    <row r="22" spans="1:7" ht="18" customHeight="1" x14ac:dyDescent="0.25">
      <c r="A22" s="81" t="s">
        <v>692</v>
      </c>
      <c r="B22" s="196">
        <v>3370</v>
      </c>
      <c r="C22" s="245">
        <v>3370</v>
      </c>
      <c r="D22" s="245">
        <v>3370</v>
      </c>
      <c r="E22" s="83">
        <f t="shared" si="0"/>
        <v>1</v>
      </c>
      <c r="F22" s="203"/>
    </row>
    <row r="23" spans="1:7" ht="26.25" customHeight="1" x14ac:dyDescent="0.25">
      <c r="A23" s="76" t="s">
        <v>693</v>
      </c>
      <c r="B23" s="196">
        <v>3195.8</v>
      </c>
      <c r="C23" s="245">
        <v>3195.8</v>
      </c>
      <c r="D23" s="245">
        <v>3195.8</v>
      </c>
      <c r="E23" s="83">
        <f t="shared" si="0"/>
        <v>1</v>
      </c>
      <c r="F23" s="203"/>
    </row>
    <row r="24" spans="1:7" ht="16.5" customHeight="1" x14ac:dyDescent="0.25">
      <c r="A24" s="81" t="s">
        <v>694</v>
      </c>
      <c r="B24" s="196">
        <v>3265.8</v>
      </c>
      <c r="C24" s="245">
        <v>3265.8</v>
      </c>
      <c r="D24" s="245">
        <v>3265.8</v>
      </c>
      <c r="E24" s="83">
        <f t="shared" si="0"/>
        <v>1</v>
      </c>
      <c r="F24" s="203"/>
    </row>
    <row r="25" spans="1:7" ht="16.5" customHeight="1" x14ac:dyDescent="0.25">
      <c r="A25" s="81" t="s">
        <v>695</v>
      </c>
      <c r="B25" s="196">
        <v>3643.9</v>
      </c>
      <c r="C25" s="245">
        <v>3643.9</v>
      </c>
      <c r="D25" s="245">
        <v>3643.9</v>
      </c>
      <c r="E25" s="83">
        <f t="shared" si="0"/>
        <v>1</v>
      </c>
      <c r="F25" s="203"/>
    </row>
    <row r="26" spans="1:7" ht="18" customHeight="1" x14ac:dyDescent="0.25">
      <c r="A26" s="81" t="s">
        <v>696</v>
      </c>
      <c r="B26" s="196">
        <v>7231</v>
      </c>
      <c r="C26" s="245">
        <v>7231</v>
      </c>
      <c r="D26" s="245">
        <v>7231</v>
      </c>
      <c r="E26" s="83">
        <f t="shared" si="0"/>
        <v>1</v>
      </c>
      <c r="F26" s="203"/>
    </row>
    <row r="27" spans="1:7" ht="18" customHeight="1" x14ac:dyDescent="0.25">
      <c r="A27" s="78" t="s">
        <v>571</v>
      </c>
      <c r="B27" s="196">
        <v>3402.6</v>
      </c>
      <c r="C27" s="245">
        <v>3402.6</v>
      </c>
      <c r="D27" s="245">
        <v>3402.6</v>
      </c>
      <c r="E27" s="83">
        <f t="shared" si="0"/>
        <v>1</v>
      </c>
      <c r="F27" s="203"/>
    </row>
    <row r="28" spans="1:7" ht="18" customHeight="1" x14ac:dyDescent="0.25">
      <c r="A28" s="78" t="s">
        <v>572</v>
      </c>
      <c r="B28" s="196">
        <v>3302.6</v>
      </c>
      <c r="C28" s="245">
        <v>3302.6</v>
      </c>
      <c r="D28" s="245">
        <v>3302.6</v>
      </c>
      <c r="E28" s="83">
        <f t="shared" si="0"/>
        <v>1</v>
      </c>
      <c r="F28" s="203"/>
    </row>
    <row r="29" spans="1:7" ht="18" customHeight="1" x14ac:dyDescent="0.25">
      <c r="A29" s="78" t="s">
        <v>573</v>
      </c>
      <c r="B29" s="196">
        <v>3302.6</v>
      </c>
      <c r="C29" s="245">
        <v>3302.6</v>
      </c>
      <c r="D29" s="245">
        <v>3302.6</v>
      </c>
      <c r="E29" s="83">
        <f t="shared" si="0"/>
        <v>1</v>
      </c>
      <c r="F29" s="203"/>
    </row>
    <row r="30" spans="1:7" ht="18" customHeight="1" x14ac:dyDescent="0.25">
      <c r="A30" s="81" t="s">
        <v>578</v>
      </c>
      <c r="B30" s="196">
        <v>4324.2</v>
      </c>
      <c r="C30" s="245">
        <v>4324.2</v>
      </c>
      <c r="D30" s="245">
        <v>4324.2</v>
      </c>
      <c r="E30" s="83">
        <f t="shared" si="0"/>
        <v>1</v>
      </c>
      <c r="F30" s="203"/>
    </row>
    <row r="31" spans="1:7" x14ac:dyDescent="0.25">
      <c r="F31" s="203"/>
    </row>
    <row r="32" spans="1:7" s="1" customFormat="1" ht="13.5" customHeight="1" x14ac:dyDescent="0.25">
      <c r="A32" s="318" t="s">
        <v>657</v>
      </c>
      <c r="B32" s="318"/>
      <c r="C32" s="318"/>
      <c r="D32" s="318"/>
      <c r="E32" s="318"/>
      <c r="F32" s="114"/>
      <c r="G32" s="35"/>
    </row>
    <row r="33" spans="1:7" s="1" customFormat="1" x14ac:dyDescent="0.25">
      <c r="A33" s="318" t="s">
        <v>698</v>
      </c>
      <c r="B33" s="318"/>
      <c r="C33" s="318"/>
      <c r="D33" s="318"/>
      <c r="E33" s="318"/>
      <c r="F33" s="114"/>
      <c r="G33" s="35"/>
    </row>
  </sheetData>
  <mergeCells count="5">
    <mergeCell ref="A33:E33"/>
    <mergeCell ref="A5:E5"/>
    <mergeCell ref="D8:E8"/>
    <mergeCell ref="A6:E7"/>
    <mergeCell ref="A32:E32"/>
  </mergeCells>
  <phoneticPr fontId="4" type="noConversion"/>
  <pageMargins left="0.24" right="0.24" top="0.2" bottom="0.37" header="0.2" footer="0.2"/>
  <pageSetup paperSize="9" scale="93" firstPageNumber="1246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G24"/>
  <sheetViews>
    <sheetView topLeftCell="A7" workbookViewId="0">
      <selection activeCell="A30" sqref="A30"/>
    </sheetView>
  </sheetViews>
  <sheetFormatPr defaultRowHeight="16.5" x14ac:dyDescent="0.3"/>
  <cols>
    <col min="1" max="1" width="57" style="18" customWidth="1"/>
    <col min="2" max="2" width="17.7109375" style="19" customWidth="1"/>
    <col min="3" max="4" width="15.42578125" style="17" bestFit="1" customWidth="1"/>
    <col min="5" max="5" width="12.140625" style="17" customWidth="1"/>
    <col min="6" max="16384" width="9.140625" style="17"/>
  </cols>
  <sheetData>
    <row r="1" spans="1:6" ht="12" customHeight="1" x14ac:dyDescent="0.3">
      <c r="A1" s="16"/>
      <c r="E1" s="11" t="s">
        <v>710</v>
      </c>
    </row>
    <row r="2" spans="1:6" ht="12.75" customHeight="1" x14ac:dyDescent="0.3">
      <c r="A2" s="16"/>
      <c r="E2" s="11" t="s">
        <v>548</v>
      </c>
    </row>
    <row r="3" spans="1:6" ht="45.75" customHeight="1" x14ac:dyDescent="0.3">
      <c r="A3" s="316" t="s">
        <v>225</v>
      </c>
      <c r="B3" s="316"/>
      <c r="C3" s="316"/>
      <c r="D3" s="316"/>
      <c r="E3" s="316"/>
    </row>
    <row r="4" spans="1:6" ht="77.25" customHeight="1" x14ac:dyDescent="0.3">
      <c r="A4" s="319" t="s">
        <v>181</v>
      </c>
      <c r="B4" s="319"/>
      <c r="C4" s="319"/>
      <c r="D4" s="319"/>
      <c r="E4" s="319"/>
    </row>
    <row r="5" spans="1:6" ht="34.5" customHeight="1" x14ac:dyDescent="0.3">
      <c r="A5" s="4"/>
      <c r="B5" s="4"/>
      <c r="C5" s="4"/>
      <c r="D5" s="4"/>
      <c r="E5" s="4"/>
    </row>
    <row r="6" spans="1:6" ht="30.75" customHeight="1" x14ac:dyDescent="0.3">
      <c r="A6" s="4"/>
      <c r="B6" s="4"/>
      <c r="C6" s="4"/>
      <c r="D6" s="321" t="s">
        <v>230</v>
      </c>
      <c r="E6" s="321"/>
    </row>
    <row r="7" spans="1:6" ht="90" customHeight="1" x14ac:dyDescent="0.3">
      <c r="A7" s="37" t="s">
        <v>579</v>
      </c>
      <c r="B7" s="53" t="s">
        <v>226</v>
      </c>
      <c r="C7" s="53" t="s">
        <v>227</v>
      </c>
      <c r="D7" s="53" t="s">
        <v>228</v>
      </c>
      <c r="E7" s="53" t="s">
        <v>229</v>
      </c>
    </row>
    <row r="8" spans="1:6" ht="28.5" customHeight="1" x14ac:dyDescent="0.3">
      <c r="A8" s="31" t="s">
        <v>223</v>
      </c>
      <c r="B8" s="235">
        <f t="shared" ref="B8:D9" si="0">B9</f>
        <v>191238.3</v>
      </c>
      <c r="C8" s="235">
        <f t="shared" si="0"/>
        <v>191238.3</v>
      </c>
      <c r="D8" s="235">
        <f t="shared" si="0"/>
        <v>191238.3</v>
      </c>
      <c r="E8" s="85">
        <f>D8/C8</f>
        <v>1</v>
      </c>
      <c r="F8" s="126"/>
    </row>
    <row r="9" spans="1:6" ht="21" customHeight="1" x14ac:dyDescent="0.3">
      <c r="A9" s="28" t="s">
        <v>592</v>
      </c>
      <c r="B9" s="235">
        <f t="shared" si="0"/>
        <v>191238.3</v>
      </c>
      <c r="C9" s="235">
        <f t="shared" si="0"/>
        <v>191238.3</v>
      </c>
      <c r="D9" s="235">
        <f t="shared" si="0"/>
        <v>191238.3</v>
      </c>
      <c r="E9" s="84">
        <f t="shared" ref="E9:E19" si="1">D9/C9</f>
        <v>1</v>
      </c>
      <c r="F9" s="126"/>
    </row>
    <row r="10" spans="1:6" ht="39" customHeight="1" x14ac:dyDescent="0.3">
      <c r="A10" s="30" t="s">
        <v>528</v>
      </c>
      <c r="B10" s="196">
        <v>191238.3</v>
      </c>
      <c r="C10" s="196">
        <v>191238.3</v>
      </c>
      <c r="D10" s="196">
        <v>191238.3</v>
      </c>
      <c r="E10" s="154">
        <f t="shared" si="1"/>
        <v>1</v>
      </c>
      <c r="F10" s="126"/>
    </row>
    <row r="11" spans="1:6" ht="24.75" customHeight="1" x14ac:dyDescent="0.3">
      <c r="A11" s="34" t="s">
        <v>221</v>
      </c>
      <c r="B11" s="235">
        <f t="shared" ref="B11:D12" si="2">B12</f>
        <v>39267.599999999999</v>
      </c>
      <c r="C11" s="235">
        <f t="shared" si="2"/>
        <v>84267.6</v>
      </c>
      <c r="D11" s="235">
        <f t="shared" si="2"/>
        <v>84267.6</v>
      </c>
      <c r="E11" s="246">
        <f t="shared" si="1"/>
        <v>1</v>
      </c>
      <c r="F11" s="126"/>
    </row>
    <row r="12" spans="1:6" ht="21.75" customHeight="1" x14ac:dyDescent="0.3">
      <c r="A12" s="36" t="s">
        <v>621</v>
      </c>
      <c r="B12" s="235">
        <f t="shared" si="2"/>
        <v>39267.599999999999</v>
      </c>
      <c r="C12" s="235">
        <f t="shared" si="2"/>
        <v>84267.6</v>
      </c>
      <c r="D12" s="235">
        <f t="shared" si="2"/>
        <v>84267.6</v>
      </c>
      <c r="E12" s="153">
        <f t="shared" si="1"/>
        <v>1</v>
      </c>
      <c r="F12" s="126"/>
    </row>
    <row r="13" spans="1:6" ht="22.5" customHeight="1" x14ac:dyDescent="0.3">
      <c r="A13" s="30" t="s">
        <v>697</v>
      </c>
      <c r="B13" s="196">
        <v>39267.599999999999</v>
      </c>
      <c r="C13" s="196">
        <v>84267.6</v>
      </c>
      <c r="D13" s="196">
        <v>84267.6</v>
      </c>
      <c r="E13" s="83">
        <f t="shared" si="1"/>
        <v>1</v>
      </c>
      <c r="F13" s="126"/>
    </row>
    <row r="14" spans="1:6" ht="21.75" customHeight="1" x14ac:dyDescent="0.3">
      <c r="A14" s="71" t="s">
        <v>224</v>
      </c>
      <c r="B14" s="235">
        <f t="shared" ref="B14:D15" si="3">B15</f>
        <v>26422.2</v>
      </c>
      <c r="C14" s="235">
        <f t="shared" si="3"/>
        <v>26422.2</v>
      </c>
      <c r="D14" s="235">
        <f t="shared" si="3"/>
        <v>26422.2</v>
      </c>
      <c r="E14" s="246">
        <f t="shared" si="1"/>
        <v>1</v>
      </c>
      <c r="F14" s="126"/>
    </row>
    <row r="15" spans="1:6" ht="22.5" customHeight="1" x14ac:dyDescent="0.3">
      <c r="A15" s="36" t="s">
        <v>622</v>
      </c>
      <c r="B15" s="235">
        <f t="shared" si="3"/>
        <v>26422.2</v>
      </c>
      <c r="C15" s="235">
        <f t="shared" si="3"/>
        <v>26422.2</v>
      </c>
      <c r="D15" s="235">
        <f t="shared" si="3"/>
        <v>26422.2</v>
      </c>
      <c r="E15" s="153">
        <f t="shared" si="1"/>
        <v>1</v>
      </c>
      <c r="F15" s="126"/>
    </row>
    <row r="16" spans="1:6" ht="24" customHeight="1" x14ac:dyDescent="0.3">
      <c r="A16" s="30" t="s">
        <v>529</v>
      </c>
      <c r="B16" s="196">
        <v>26422.2</v>
      </c>
      <c r="C16" s="196">
        <v>26422.2</v>
      </c>
      <c r="D16" s="196">
        <v>26422.2</v>
      </c>
      <c r="E16" s="83">
        <f t="shared" si="1"/>
        <v>1</v>
      </c>
      <c r="F16" s="126"/>
    </row>
    <row r="17" spans="1:7" ht="34.5" customHeight="1" x14ac:dyDescent="0.3">
      <c r="A17" s="34" t="s">
        <v>222</v>
      </c>
      <c r="B17" s="235">
        <f t="shared" ref="B17:D18" si="4">B18</f>
        <v>82516</v>
      </c>
      <c r="C17" s="235">
        <f t="shared" si="4"/>
        <v>82516</v>
      </c>
      <c r="D17" s="235">
        <f t="shared" si="4"/>
        <v>82516</v>
      </c>
      <c r="E17" s="246">
        <f t="shared" si="1"/>
        <v>1</v>
      </c>
      <c r="F17" s="126"/>
    </row>
    <row r="18" spans="1:7" ht="21" customHeight="1" x14ac:dyDescent="0.3">
      <c r="A18" s="36" t="s">
        <v>622</v>
      </c>
      <c r="B18" s="235">
        <f t="shared" si="4"/>
        <v>82516</v>
      </c>
      <c r="C18" s="235">
        <f t="shared" si="4"/>
        <v>82516</v>
      </c>
      <c r="D18" s="235">
        <f t="shared" si="4"/>
        <v>82516</v>
      </c>
      <c r="E18" s="153">
        <f t="shared" si="1"/>
        <v>1</v>
      </c>
      <c r="F18" s="126"/>
    </row>
    <row r="19" spans="1:7" ht="22.5" customHeight="1" x14ac:dyDescent="0.3">
      <c r="A19" s="66" t="s">
        <v>530</v>
      </c>
      <c r="B19" s="196">
        <v>82516</v>
      </c>
      <c r="C19" s="196">
        <v>82516</v>
      </c>
      <c r="D19" s="196">
        <v>82516</v>
      </c>
      <c r="E19" s="154">
        <f t="shared" si="1"/>
        <v>1</v>
      </c>
      <c r="F19" s="126"/>
    </row>
    <row r="20" spans="1:7" s="1" customFormat="1" x14ac:dyDescent="0.3">
      <c r="A20" s="116"/>
      <c r="B20" s="117"/>
      <c r="C20" s="117"/>
      <c r="D20" s="117"/>
      <c r="E20" s="118"/>
      <c r="F20" s="126"/>
      <c r="G20" s="35"/>
    </row>
    <row r="21" spans="1:7" s="1" customFormat="1" ht="14.25" x14ac:dyDescent="0.25">
      <c r="A21" s="116"/>
      <c r="B21" s="117"/>
      <c r="C21" s="117"/>
      <c r="D21" s="117"/>
      <c r="E21" s="118"/>
      <c r="F21" s="124"/>
      <c r="G21" s="35"/>
    </row>
    <row r="22" spans="1:7" s="1" customFormat="1" ht="14.25" x14ac:dyDescent="0.25">
      <c r="A22" s="116"/>
      <c r="B22" s="117"/>
      <c r="C22" s="117"/>
      <c r="D22" s="117"/>
      <c r="E22" s="118"/>
      <c r="F22" s="124"/>
      <c r="G22" s="35"/>
    </row>
    <row r="23" spans="1:7" s="1" customFormat="1" ht="13.5" customHeight="1" x14ac:dyDescent="0.25">
      <c r="A23" s="318" t="s">
        <v>657</v>
      </c>
      <c r="B23" s="318"/>
      <c r="C23" s="318"/>
      <c r="D23" s="318"/>
      <c r="E23" s="318"/>
      <c r="F23" s="114"/>
      <c r="G23" s="35"/>
    </row>
    <row r="24" spans="1:7" s="1" customFormat="1" ht="13.5" x14ac:dyDescent="0.25">
      <c r="A24" s="318" t="s">
        <v>698</v>
      </c>
      <c r="B24" s="318"/>
      <c r="C24" s="318"/>
      <c r="D24" s="318"/>
      <c r="E24" s="318"/>
      <c r="F24" s="114"/>
      <c r="G24" s="35"/>
    </row>
  </sheetData>
  <mergeCells count="5">
    <mergeCell ref="A23:E23"/>
    <mergeCell ref="A24:E24"/>
    <mergeCell ref="A3:E3"/>
    <mergeCell ref="A4:E4"/>
    <mergeCell ref="D6:E6"/>
  </mergeCells>
  <phoneticPr fontId="0" type="noConversion"/>
  <pageMargins left="0.24" right="0.25" top="0.23" bottom="0.4" header="0.2" footer="0.2"/>
  <pageSetup paperSize="9" scale="85" firstPageNumber="1247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G18"/>
  <sheetViews>
    <sheetView tabSelected="1" topLeftCell="A7" workbookViewId="0">
      <selection activeCell="B10" sqref="B10"/>
    </sheetView>
  </sheetViews>
  <sheetFormatPr defaultRowHeight="13.5" x14ac:dyDescent="0.25"/>
  <cols>
    <col min="1" max="1" width="65.140625" style="20" customWidth="1"/>
    <col min="2" max="2" width="16" style="21" customWidth="1"/>
    <col min="3" max="3" width="11.28515625" style="21" customWidth="1"/>
    <col min="4" max="4" width="12.42578125" style="21" bestFit="1" customWidth="1"/>
    <col min="5" max="5" width="12.5703125" style="21" customWidth="1"/>
    <col min="6" max="6" width="9.140625" style="203"/>
    <col min="7" max="16384" width="9.140625" style="21"/>
  </cols>
  <sheetData>
    <row r="1" spans="1:5" x14ac:dyDescent="0.25">
      <c r="E1" s="11" t="s">
        <v>710</v>
      </c>
    </row>
    <row r="2" spans="1:5" x14ac:dyDescent="0.25">
      <c r="E2" s="11" t="s">
        <v>549</v>
      </c>
    </row>
    <row r="5" spans="1:5" ht="12.75" customHeight="1" x14ac:dyDescent="0.25">
      <c r="A5" s="316" t="s">
        <v>225</v>
      </c>
      <c r="B5" s="316"/>
      <c r="C5" s="316"/>
      <c r="D5" s="316"/>
      <c r="E5" s="316"/>
    </row>
    <row r="6" spans="1:5" ht="51" customHeight="1" x14ac:dyDescent="0.25">
      <c r="A6" s="319" t="s">
        <v>182</v>
      </c>
      <c r="B6" s="319"/>
      <c r="C6" s="319"/>
      <c r="D6" s="319"/>
      <c r="E6" s="319"/>
    </row>
    <row r="7" spans="1:5" ht="18.75" customHeight="1" x14ac:dyDescent="0.25">
      <c r="A7" s="4"/>
      <c r="B7" s="4"/>
      <c r="C7" s="4"/>
      <c r="D7" s="4"/>
      <c r="E7" s="4"/>
    </row>
    <row r="8" spans="1:5" ht="18.75" customHeight="1" x14ac:dyDescent="0.25">
      <c r="A8" s="4"/>
      <c r="B8" s="4"/>
      <c r="C8" s="4"/>
      <c r="D8" s="4"/>
      <c r="E8" s="4"/>
    </row>
    <row r="9" spans="1:5" ht="17.25" customHeight="1" x14ac:dyDescent="0.25">
      <c r="A9" s="4"/>
      <c r="B9" s="4"/>
      <c r="C9" s="4"/>
      <c r="D9" s="4"/>
      <c r="E9" s="4"/>
    </row>
    <row r="10" spans="1:5" x14ac:dyDescent="0.25">
      <c r="D10" s="321" t="s">
        <v>230</v>
      </c>
      <c r="E10" s="321"/>
    </row>
    <row r="11" spans="1:5" ht="88.5" customHeight="1" x14ac:dyDescent="0.25">
      <c r="A11" s="37" t="s">
        <v>579</v>
      </c>
      <c r="B11" s="53" t="s">
        <v>226</v>
      </c>
      <c r="C11" s="53" t="s">
        <v>227</v>
      </c>
      <c r="D11" s="53" t="s">
        <v>228</v>
      </c>
      <c r="E11" s="53" t="s">
        <v>229</v>
      </c>
    </row>
    <row r="12" spans="1:5" ht="36.75" customHeight="1" x14ac:dyDescent="0.25">
      <c r="A12" s="31" t="s">
        <v>547</v>
      </c>
      <c r="B12" s="202">
        <f t="shared" ref="B12:D13" si="0">B13</f>
        <v>12012</v>
      </c>
      <c r="C12" s="202">
        <f t="shared" si="0"/>
        <v>12012</v>
      </c>
      <c r="D12" s="202">
        <f t="shared" si="0"/>
        <v>12012</v>
      </c>
      <c r="E12" s="84">
        <f>D12/C12</f>
        <v>1</v>
      </c>
    </row>
    <row r="13" spans="1:5" ht="19.5" customHeight="1" x14ac:dyDescent="0.25">
      <c r="A13" s="28" t="s">
        <v>588</v>
      </c>
      <c r="B13" s="202">
        <f t="shared" si="0"/>
        <v>12012</v>
      </c>
      <c r="C13" s="202">
        <f t="shared" si="0"/>
        <v>12012</v>
      </c>
      <c r="D13" s="202">
        <f t="shared" si="0"/>
        <v>12012</v>
      </c>
      <c r="E13" s="84">
        <f>D13/C13</f>
        <v>1</v>
      </c>
    </row>
    <row r="14" spans="1:5" ht="31.5" customHeight="1" x14ac:dyDescent="0.25">
      <c r="A14" s="33" t="s">
        <v>24</v>
      </c>
      <c r="B14" s="244">
        <v>12012</v>
      </c>
      <c r="C14" s="244">
        <v>12012</v>
      </c>
      <c r="D14" s="244">
        <v>12012</v>
      </c>
      <c r="E14" s="154">
        <f>D14/C14</f>
        <v>1</v>
      </c>
    </row>
    <row r="17" spans="1:7" s="1" customFormat="1" ht="18.75" customHeight="1" x14ac:dyDescent="0.25">
      <c r="A17" s="318" t="s">
        <v>657</v>
      </c>
      <c r="B17" s="318"/>
      <c r="C17" s="318"/>
      <c r="D17" s="318"/>
      <c r="E17" s="318"/>
      <c r="F17" s="262"/>
      <c r="G17" s="35"/>
    </row>
    <row r="18" spans="1:7" s="1" customFormat="1" ht="21" customHeight="1" x14ac:dyDescent="0.25">
      <c r="A18" s="318" t="s">
        <v>698</v>
      </c>
      <c r="B18" s="318"/>
      <c r="C18" s="318"/>
      <c r="D18" s="318"/>
      <c r="E18" s="318"/>
      <c r="F18" s="262"/>
      <c r="G18" s="35"/>
    </row>
  </sheetData>
  <mergeCells count="5">
    <mergeCell ref="A17:E17"/>
    <mergeCell ref="A18:E18"/>
    <mergeCell ref="A5:E5"/>
    <mergeCell ref="A6:E6"/>
    <mergeCell ref="D10:E10"/>
  </mergeCells>
  <phoneticPr fontId="24" type="noConversion"/>
  <printOptions horizontalCentered="1"/>
  <pageMargins left="0.24" right="0.23" top="0.39" bottom="0.5" header="0.3" footer="0.5"/>
  <pageSetup paperSize="9" scale="85" firstPageNumber="1248" orientation="portrait" useFirstPageNumber="1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F40"/>
  <sheetViews>
    <sheetView zoomScaleNormal="100" workbookViewId="0">
      <selection activeCell="C16" sqref="C16"/>
    </sheetView>
  </sheetViews>
  <sheetFormatPr defaultRowHeight="13.5" x14ac:dyDescent="0.25"/>
  <cols>
    <col min="1" max="1" width="58.85546875" style="6" customWidth="1"/>
    <col min="2" max="2" width="20.42578125" style="145" customWidth="1"/>
    <col min="3" max="3" width="19.7109375" style="145" customWidth="1"/>
    <col min="4" max="4" width="18.7109375" style="145" customWidth="1"/>
    <col min="5" max="5" width="13.140625" style="86" customWidth="1"/>
    <col min="6" max="6" width="13.140625" style="260" bestFit="1" customWidth="1"/>
    <col min="7" max="16384" width="9.140625" style="6"/>
  </cols>
  <sheetData>
    <row r="1" spans="1:6" x14ac:dyDescent="0.25">
      <c r="E1" s="87" t="s">
        <v>710</v>
      </c>
    </row>
    <row r="2" spans="1:6" x14ac:dyDescent="0.25">
      <c r="E2" s="87" t="s">
        <v>585</v>
      </c>
    </row>
    <row r="3" spans="1:6" x14ac:dyDescent="0.25">
      <c r="B3" s="146"/>
      <c r="C3" s="146"/>
      <c r="D3" s="146"/>
      <c r="E3" s="88"/>
    </row>
    <row r="4" spans="1:6" ht="14.25" customHeight="1" x14ac:dyDescent="0.25">
      <c r="A4" s="316" t="s">
        <v>225</v>
      </c>
      <c r="B4" s="316"/>
      <c r="C4" s="316"/>
      <c r="D4" s="316"/>
      <c r="E4" s="316"/>
    </row>
    <row r="5" spans="1:6" ht="55.5" customHeight="1" x14ac:dyDescent="0.25">
      <c r="A5" s="319" t="s">
        <v>680</v>
      </c>
      <c r="B5" s="319"/>
      <c r="C5" s="319"/>
      <c r="D5" s="319"/>
      <c r="E5" s="319"/>
    </row>
    <row r="6" spans="1:6" ht="14.25" x14ac:dyDescent="0.25">
      <c r="A6" s="4"/>
      <c r="B6" s="147"/>
    </row>
    <row r="7" spans="1:6" ht="14.25" x14ac:dyDescent="0.25">
      <c r="A7" s="4"/>
      <c r="B7" s="147"/>
    </row>
    <row r="8" spans="1:6" x14ac:dyDescent="0.25">
      <c r="D8" s="317" t="s">
        <v>230</v>
      </c>
      <c r="E8" s="317"/>
    </row>
    <row r="9" spans="1:6" ht="57" x14ac:dyDescent="0.25">
      <c r="A9" s="37" t="s">
        <v>579</v>
      </c>
      <c r="B9" s="148" t="s">
        <v>226</v>
      </c>
      <c r="C9" s="148" t="s">
        <v>227</v>
      </c>
      <c r="D9" s="148" t="s">
        <v>228</v>
      </c>
      <c r="E9" s="89" t="s">
        <v>229</v>
      </c>
    </row>
    <row r="10" spans="1:6" ht="14.25" x14ac:dyDescent="0.25">
      <c r="A10" s="37" t="s">
        <v>728</v>
      </c>
      <c r="B10" s="235">
        <f>B12+B27+B29+B31</f>
        <v>1656224.1</v>
      </c>
      <c r="C10" s="235">
        <f>C12+C27+C29+C31</f>
        <v>1656224.1</v>
      </c>
      <c r="D10" s="235">
        <f>D12+D27+D29+D31</f>
        <v>1656224.1</v>
      </c>
      <c r="E10" s="242">
        <f>D10/C10</f>
        <v>1</v>
      </c>
      <c r="F10" s="203"/>
    </row>
    <row r="11" spans="1:6" ht="14.25" x14ac:dyDescent="0.25">
      <c r="A11" s="38" t="s">
        <v>580</v>
      </c>
      <c r="B11" s="235" t="s">
        <v>207</v>
      </c>
      <c r="C11" s="235" t="s">
        <v>207</v>
      </c>
      <c r="D11" s="235"/>
      <c r="E11" s="289"/>
      <c r="F11" s="203"/>
    </row>
    <row r="12" spans="1:6" ht="14.25" x14ac:dyDescent="0.25">
      <c r="A12" s="39" t="s">
        <v>709</v>
      </c>
      <c r="B12" s="235">
        <f>B14+B15+B16+B17+B18+B19+B20+B21+B22+B23+B24+B25+B26</f>
        <v>1314400.1000000003</v>
      </c>
      <c r="C12" s="235">
        <f>C14+C15+C16+C17+C18+C19+C20+C21+C22+C23+C24+C25+C26</f>
        <v>1314400.1000000003</v>
      </c>
      <c r="D12" s="235">
        <f>D14+D15+D16+D17+D18+D19+D20+D21+D22+D23+D24+D25+D26</f>
        <v>1314400.1000000003</v>
      </c>
      <c r="E12" s="152">
        <f t="shared" ref="E12:E35" si="0">D12/C12</f>
        <v>1</v>
      </c>
      <c r="F12" s="203"/>
    </row>
    <row r="13" spans="1:6" ht="14.25" x14ac:dyDescent="0.25">
      <c r="A13" s="38" t="s">
        <v>580</v>
      </c>
      <c r="B13" s="264"/>
      <c r="C13" s="264"/>
      <c r="D13" s="264"/>
      <c r="E13" s="152"/>
      <c r="F13" s="203"/>
    </row>
    <row r="14" spans="1:6" x14ac:dyDescent="0.25">
      <c r="A14" s="40" t="s">
        <v>231</v>
      </c>
      <c r="B14" s="196">
        <v>525705</v>
      </c>
      <c r="C14" s="196">
        <v>525705</v>
      </c>
      <c r="D14" s="196">
        <v>525705</v>
      </c>
      <c r="E14" s="290">
        <f t="shared" si="0"/>
        <v>1</v>
      </c>
      <c r="F14" s="203"/>
    </row>
    <row r="15" spans="1:6" ht="27" x14ac:dyDescent="0.25">
      <c r="A15" s="40" t="s">
        <v>232</v>
      </c>
      <c r="B15" s="196">
        <v>182679.9</v>
      </c>
      <c r="C15" s="196">
        <v>182679.9</v>
      </c>
      <c r="D15" s="196">
        <v>182679.9</v>
      </c>
      <c r="E15" s="290">
        <f t="shared" si="0"/>
        <v>1</v>
      </c>
      <c r="F15" s="203"/>
    </row>
    <row r="16" spans="1:6" x14ac:dyDescent="0.25">
      <c r="A16" s="40" t="s">
        <v>233</v>
      </c>
      <c r="B16" s="196">
        <v>49125.8</v>
      </c>
      <c r="C16" s="196">
        <v>49125.8</v>
      </c>
      <c r="D16" s="196">
        <v>49125.8</v>
      </c>
      <c r="E16" s="290">
        <f t="shared" si="0"/>
        <v>1</v>
      </c>
      <c r="F16" s="203"/>
    </row>
    <row r="17" spans="1:6" ht="27" x14ac:dyDescent="0.25">
      <c r="A17" s="40" t="s">
        <v>234</v>
      </c>
      <c r="B17" s="196">
        <v>39349.5</v>
      </c>
      <c r="C17" s="196">
        <v>39349.5</v>
      </c>
      <c r="D17" s="196">
        <v>39349.5</v>
      </c>
      <c r="E17" s="290">
        <f t="shared" si="0"/>
        <v>1</v>
      </c>
      <c r="F17" s="203"/>
    </row>
    <row r="18" spans="1:6" ht="27" x14ac:dyDescent="0.25">
      <c r="A18" s="41" t="s">
        <v>235</v>
      </c>
      <c r="B18" s="196">
        <v>37071.9</v>
      </c>
      <c r="C18" s="196">
        <v>37071.9</v>
      </c>
      <c r="D18" s="196">
        <v>37071.9</v>
      </c>
      <c r="E18" s="291">
        <f t="shared" si="0"/>
        <v>1</v>
      </c>
      <c r="F18" s="203"/>
    </row>
    <row r="19" spans="1:6" x14ac:dyDescent="0.25">
      <c r="A19" s="40" t="s">
        <v>236</v>
      </c>
      <c r="B19" s="196">
        <v>47135.8</v>
      </c>
      <c r="C19" s="196">
        <v>47135.8</v>
      </c>
      <c r="D19" s="196">
        <v>47135.8</v>
      </c>
      <c r="E19" s="291">
        <f t="shared" si="0"/>
        <v>1</v>
      </c>
      <c r="F19" s="203"/>
    </row>
    <row r="20" spans="1:6" ht="27" x14ac:dyDescent="0.25">
      <c r="A20" s="40" t="s">
        <v>237</v>
      </c>
      <c r="B20" s="196">
        <v>45388</v>
      </c>
      <c r="C20" s="196">
        <v>45388</v>
      </c>
      <c r="D20" s="196">
        <v>45388</v>
      </c>
      <c r="E20" s="291">
        <f t="shared" si="0"/>
        <v>1</v>
      </c>
      <c r="F20" s="203"/>
    </row>
    <row r="21" spans="1:6" x14ac:dyDescent="0.25">
      <c r="A21" s="40" t="s">
        <v>238</v>
      </c>
      <c r="B21" s="196">
        <v>43275.3</v>
      </c>
      <c r="C21" s="196">
        <v>43275.3</v>
      </c>
      <c r="D21" s="196">
        <v>43275.3</v>
      </c>
      <c r="E21" s="290">
        <f t="shared" si="0"/>
        <v>1</v>
      </c>
      <c r="F21" s="203"/>
    </row>
    <row r="22" spans="1:6" x14ac:dyDescent="0.25">
      <c r="A22" s="40" t="s">
        <v>239</v>
      </c>
      <c r="B22" s="196">
        <v>111440.3</v>
      </c>
      <c r="C22" s="196">
        <v>111440.3</v>
      </c>
      <c r="D22" s="196">
        <v>111440.3</v>
      </c>
      <c r="E22" s="290">
        <f t="shared" si="0"/>
        <v>1</v>
      </c>
      <c r="F22" s="203"/>
    </row>
    <row r="23" spans="1:6" x14ac:dyDescent="0.25">
      <c r="A23" s="42" t="s">
        <v>240</v>
      </c>
      <c r="B23" s="196">
        <v>53474.6</v>
      </c>
      <c r="C23" s="196">
        <v>53474.6</v>
      </c>
      <c r="D23" s="196">
        <v>53474.6</v>
      </c>
      <c r="E23" s="291">
        <f t="shared" si="0"/>
        <v>1</v>
      </c>
      <c r="F23" s="203"/>
    </row>
    <row r="24" spans="1:6" x14ac:dyDescent="0.25">
      <c r="A24" s="42" t="s">
        <v>241</v>
      </c>
      <c r="B24" s="196">
        <v>32997.300000000003</v>
      </c>
      <c r="C24" s="196">
        <v>32997.300000000003</v>
      </c>
      <c r="D24" s="196">
        <v>32997.300000000003</v>
      </c>
      <c r="E24" s="290">
        <f t="shared" si="0"/>
        <v>1</v>
      </c>
      <c r="F24" s="203"/>
    </row>
    <row r="25" spans="1:6" x14ac:dyDescent="0.25">
      <c r="A25" s="40" t="s">
        <v>242</v>
      </c>
      <c r="B25" s="196">
        <v>114992.3</v>
      </c>
      <c r="C25" s="196">
        <v>114992.3</v>
      </c>
      <c r="D25" s="196">
        <v>114992.3</v>
      </c>
      <c r="E25" s="291">
        <f t="shared" si="0"/>
        <v>1</v>
      </c>
      <c r="F25" s="203"/>
    </row>
    <row r="26" spans="1:6" x14ac:dyDescent="0.25">
      <c r="A26" s="42" t="s">
        <v>255</v>
      </c>
      <c r="B26" s="196">
        <v>31764.400000000001</v>
      </c>
      <c r="C26" s="196">
        <v>31764.400000000001</v>
      </c>
      <c r="D26" s="196">
        <v>31764.400000000001</v>
      </c>
      <c r="E26" s="290">
        <f t="shared" si="0"/>
        <v>1</v>
      </c>
      <c r="F26" s="203"/>
    </row>
    <row r="27" spans="1:6" ht="14.25" x14ac:dyDescent="0.25">
      <c r="A27" s="39" t="s">
        <v>581</v>
      </c>
      <c r="B27" s="235">
        <f>B28</f>
        <v>145674.9</v>
      </c>
      <c r="C27" s="235">
        <f>C28</f>
        <v>145674.9</v>
      </c>
      <c r="D27" s="235">
        <f>D28</f>
        <v>145674.9</v>
      </c>
      <c r="E27" s="152">
        <f t="shared" si="0"/>
        <v>1</v>
      </c>
      <c r="F27" s="203"/>
    </row>
    <row r="28" spans="1:6" ht="27" x14ac:dyDescent="0.25">
      <c r="A28" s="30" t="s">
        <v>256</v>
      </c>
      <c r="B28" s="196">
        <v>145674.9</v>
      </c>
      <c r="C28" s="196">
        <v>145674.9</v>
      </c>
      <c r="D28" s="196">
        <v>145674.9</v>
      </c>
      <c r="E28" s="292">
        <f t="shared" si="0"/>
        <v>1</v>
      </c>
      <c r="F28" s="203"/>
    </row>
    <row r="29" spans="1:6" ht="28.5" x14ac:dyDescent="0.25">
      <c r="A29" s="36" t="s">
        <v>582</v>
      </c>
      <c r="B29" s="235">
        <f>B30</f>
        <v>133313.4</v>
      </c>
      <c r="C29" s="235">
        <f>C30</f>
        <v>133313.4</v>
      </c>
      <c r="D29" s="235">
        <f>D30</f>
        <v>133313.4</v>
      </c>
      <c r="E29" s="153">
        <f t="shared" si="0"/>
        <v>1</v>
      </c>
      <c r="F29" s="203"/>
    </row>
    <row r="30" spans="1:6" x14ac:dyDescent="0.25">
      <c r="A30" s="43" t="s">
        <v>257</v>
      </c>
      <c r="B30" s="196">
        <v>133313.4</v>
      </c>
      <c r="C30" s="196">
        <v>133313.4</v>
      </c>
      <c r="D30" s="196">
        <v>133313.4</v>
      </c>
      <c r="E30" s="282">
        <f t="shared" si="0"/>
        <v>1</v>
      </c>
      <c r="F30" s="203"/>
    </row>
    <row r="31" spans="1:6" ht="14.25" x14ac:dyDescent="0.25">
      <c r="A31" s="44" t="s">
        <v>583</v>
      </c>
      <c r="B31" s="235">
        <f>B32</f>
        <v>62835.7</v>
      </c>
      <c r="C31" s="235">
        <f>C32</f>
        <v>62835.7</v>
      </c>
      <c r="D31" s="235">
        <f>D32</f>
        <v>62835.7</v>
      </c>
      <c r="E31" s="153">
        <f t="shared" si="0"/>
        <v>1</v>
      </c>
      <c r="F31" s="203"/>
    </row>
    <row r="32" spans="1:6" x14ac:dyDescent="0.25">
      <c r="A32" s="30" t="s">
        <v>699</v>
      </c>
      <c r="B32" s="196">
        <v>62835.7</v>
      </c>
      <c r="C32" s="196">
        <v>62835.7</v>
      </c>
      <c r="D32" s="196">
        <v>62835.7</v>
      </c>
      <c r="E32" s="282">
        <f t="shared" si="0"/>
        <v>1</v>
      </c>
      <c r="F32" s="203"/>
    </row>
    <row r="33" spans="1:6" ht="28.5" x14ac:dyDescent="0.25">
      <c r="A33" s="45" t="s">
        <v>531</v>
      </c>
      <c r="B33" s="235">
        <f t="shared" ref="B33:D34" si="1">B34</f>
        <v>79328.5</v>
      </c>
      <c r="C33" s="235">
        <f t="shared" si="1"/>
        <v>79328.5</v>
      </c>
      <c r="D33" s="235">
        <f t="shared" si="1"/>
        <v>79328.5</v>
      </c>
      <c r="E33" s="153">
        <f t="shared" si="0"/>
        <v>1</v>
      </c>
      <c r="F33" s="203"/>
    </row>
    <row r="34" spans="1:6" ht="14.25" x14ac:dyDescent="0.25">
      <c r="A34" s="39" t="s">
        <v>709</v>
      </c>
      <c r="B34" s="235">
        <f t="shared" si="1"/>
        <v>79328.5</v>
      </c>
      <c r="C34" s="235">
        <f t="shared" si="1"/>
        <v>79328.5</v>
      </c>
      <c r="D34" s="235">
        <f t="shared" si="1"/>
        <v>79328.5</v>
      </c>
      <c r="E34" s="153">
        <f t="shared" si="0"/>
        <v>1</v>
      </c>
      <c r="F34" s="203"/>
    </row>
    <row r="35" spans="1:6" x14ac:dyDescent="0.25">
      <c r="A35" s="112" t="s">
        <v>258</v>
      </c>
      <c r="B35" s="196">
        <v>79328.5</v>
      </c>
      <c r="C35" s="196">
        <v>79328.5</v>
      </c>
      <c r="D35" s="196">
        <v>79328.5</v>
      </c>
      <c r="E35" s="252">
        <f t="shared" si="0"/>
        <v>1</v>
      </c>
      <c r="F35" s="203"/>
    </row>
    <row r="36" spans="1:6" x14ac:dyDescent="0.25">
      <c r="B36" s="151"/>
      <c r="F36" s="203"/>
    </row>
    <row r="37" spans="1:6" x14ac:dyDescent="0.25">
      <c r="B37" s="151"/>
      <c r="F37" s="203"/>
    </row>
    <row r="38" spans="1:6" x14ac:dyDescent="0.25">
      <c r="B38" s="151"/>
      <c r="F38" s="203"/>
    </row>
    <row r="39" spans="1:6" s="1" customFormat="1" x14ac:dyDescent="0.25">
      <c r="A39" s="318" t="s">
        <v>657</v>
      </c>
      <c r="B39" s="318"/>
      <c r="C39" s="318"/>
      <c r="D39" s="318"/>
      <c r="E39" s="318"/>
      <c r="F39" s="259"/>
    </row>
    <row r="40" spans="1:6" s="1" customFormat="1" x14ac:dyDescent="0.25">
      <c r="A40" s="318" t="s">
        <v>698</v>
      </c>
      <c r="B40" s="318"/>
      <c r="C40" s="318"/>
      <c r="D40" s="318"/>
      <c r="E40" s="318"/>
      <c r="F40" s="259"/>
    </row>
  </sheetData>
  <mergeCells count="5">
    <mergeCell ref="A4:E4"/>
    <mergeCell ref="D8:E8"/>
    <mergeCell ref="A39:E39"/>
    <mergeCell ref="A40:E40"/>
    <mergeCell ref="A5:E5"/>
  </mergeCells>
  <phoneticPr fontId="0" type="noConversion"/>
  <pageMargins left="0.25" right="0.23" top="0.2" bottom="0.39" header="0.2" footer="0.19"/>
  <pageSetup paperSize="9" scale="75" firstPageNumber="1227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F68"/>
  <sheetViews>
    <sheetView zoomScaleNormal="100" workbookViewId="0">
      <selection activeCell="B15" sqref="B15"/>
    </sheetView>
  </sheetViews>
  <sheetFormatPr defaultRowHeight="13.5" x14ac:dyDescent="0.25"/>
  <cols>
    <col min="1" max="1" width="61.5703125" style="2" customWidth="1"/>
    <col min="2" max="2" width="16.7109375" style="160" customWidth="1"/>
    <col min="3" max="4" width="16.85546875" style="161" bestFit="1" customWidth="1"/>
    <col min="5" max="5" width="15" style="159" customWidth="1"/>
    <col min="6" max="6" width="11.5703125" style="1" customWidth="1"/>
    <col min="7" max="16384" width="9.140625" style="1"/>
  </cols>
  <sheetData>
    <row r="1" spans="1:6" x14ac:dyDescent="0.25">
      <c r="E1" s="155" t="s">
        <v>710</v>
      </c>
    </row>
    <row r="2" spans="1:6" ht="12" customHeight="1" x14ac:dyDescent="0.25">
      <c r="E2" s="155" t="s">
        <v>563</v>
      </c>
    </row>
    <row r="3" spans="1:6" ht="17.25" customHeight="1" x14ac:dyDescent="0.3">
      <c r="A3" s="320" t="s">
        <v>225</v>
      </c>
      <c r="B3" s="320"/>
      <c r="C3" s="320"/>
      <c r="D3" s="320"/>
      <c r="E3" s="320"/>
    </row>
    <row r="4" spans="1:6" ht="54.75" customHeight="1" x14ac:dyDescent="0.25">
      <c r="A4" s="322" t="s">
        <v>243</v>
      </c>
      <c r="B4" s="322"/>
      <c r="C4" s="322"/>
      <c r="D4" s="322"/>
      <c r="E4" s="322"/>
    </row>
    <row r="5" spans="1:6" ht="15" customHeight="1" x14ac:dyDescent="0.25">
      <c r="A5" s="24"/>
      <c r="B5" s="24"/>
      <c r="C5" s="24"/>
      <c r="D5" s="24"/>
      <c r="E5" s="24"/>
    </row>
    <row r="6" spans="1:6" ht="15" customHeight="1" x14ac:dyDescent="0.25">
      <c r="A6" s="24"/>
      <c r="B6" s="24"/>
      <c r="C6" s="24"/>
      <c r="D6" s="24"/>
      <c r="E6" s="24"/>
    </row>
    <row r="7" spans="1:6" ht="17.25" customHeight="1" x14ac:dyDescent="0.25">
      <c r="A7" s="24"/>
      <c r="B7" s="24"/>
      <c r="C7" s="24"/>
      <c r="D7" s="24"/>
      <c r="E7" s="24"/>
    </row>
    <row r="8" spans="1:6" ht="11.25" customHeight="1" x14ac:dyDescent="0.25">
      <c r="A8" s="24"/>
      <c r="B8" s="162"/>
      <c r="C8" s="162"/>
      <c r="D8" s="321" t="s">
        <v>230</v>
      </c>
      <c r="E8" s="321"/>
    </row>
    <row r="9" spans="1:6" ht="66.75" customHeight="1" x14ac:dyDescent="0.25">
      <c r="A9" s="31" t="s">
        <v>579</v>
      </c>
      <c r="B9" s="148" t="s">
        <v>226</v>
      </c>
      <c r="C9" s="148" t="s">
        <v>227</v>
      </c>
      <c r="D9" s="148" t="s">
        <v>228</v>
      </c>
      <c r="E9" s="156" t="s">
        <v>229</v>
      </c>
    </row>
    <row r="10" spans="1:6" ht="16.5" customHeight="1" x14ac:dyDescent="0.25">
      <c r="A10" s="28" t="s">
        <v>709</v>
      </c>
      <c r="B10" s="235">
        <f>B12+B13+B14+B15+B16+B17+B18+B19+B20+B21+B22+B23+B24+B25+B26+B27+B28+B29+B30+B31+B32+B33+B34</f>
        <v>1549348.3000000005</v>
      </c>
      <c r="C10" s="235">
        <f>C12+C13+C14+C15+C16+C17+C18+C19+C20+C21+C22+C23+C24+C25+C26+C27+C28+C29+C30+C31+C32+C33+C34</f>
        <v>1567449.1000000006</v>
      </c>
      <c r="D10" s="235">
        <f>D12+D13+D14+D15+D16+D17+D18+D19+D20+D21+D22+D23+D24+D25+D26+D27+D28+D29+D30+D31+D32+D33+D34</f>
        <v>1567449.1000000006</v>
      </c>
      <c r="E10" s="84">
        <f>D10/C10</f>
        <v>1</v>
      </c>
      <c r="F10" s="115"/>
    </row>
    <row r="11" spans="1:6" ht="12" customHeight="1" x14ac:dyDescent="0.25">
      <c r="A11" s="29" t="s">
        <v>580</v>
      </c>
      <c r="B11" s="163"/>
      <c r="C11" s="163"/>
      <c r="D11" s="163"/>
      <c r="E11" s="84"/>
      <c r="F11" s="115"/>
    </row>
    <row r="12" spans="1:6" ht="12" customHeight="1" x14ac:dyDescent="0.25">
      <c r="A12" s="30" t="s">
        <v>101</v>
      </c>
      <c r="B12" s="196">
        <v>94551.5</v>
      </c>
      <c r="C12" s="196">
        <v>94551.5</v>
      </c>
      <c r="D12" s="196">
        <v>94551.5</v>
      </c>
      <c r="E12" s="282">
        <f t="shared" ref="E12:E60" si="0">D12/C12</f>
        <v>1</v>
      </c>
      <c r="F12" s="115"/>
    </row>
    <row r="13" spans="1:6" ht="16.5" customHeight="1" x14ac:dyDescent="0.25">
      <c r="A13" s="30" t="s">
        <v>11</v>
      </c>
      <c r="B13" s="196">
        <v>341419.7</v>
      </c>
      <c r="C13" s="196">
        <v>341419.7</v>
      </c>
      <c r="D13" s="196">
        <v>341419.7</v>
      </c>
      <c r="E13" s="282">
        <f t="shared" si="0"/>
        <v>1</v>
      </c>
      <c r="F13" s="115"/>
    </row>
    <row r="14" spans="1:6" ht="17.25" customHeight="1" x14ac:dyDescent="0.25">
      <c r="A14" s="30" t="s">
        <v>12</v>
      </c>
      <c r="B14" s="196">
        <v>163276.9</v>
      </c>
      <c r="C14" s="196">
        <v>163276.9</v>
      </c>
      <c r="D14" s="196">
        <v>163276.9</v>
      </c>
      <c r="E14" s="282">
        <f t="shared" si="0"/>
        <v>1</v>
      </c>
      <c r="F14" s="115"/>
    </row>
    <row r="15" spans="1:6" ht="27" x14ac:dyDescent="0.25">
      <c r="A15" s="30" t="s">
        <v>13</v>
      </c>
      <c r="B15" s="196">
        <v>151513.60000000001</v>
      </c>
      <c r="C15" s="196">
        <v>151513.60000000001</v>
      </c>
      <c r="D15" s="196">
        <v>151513.60000000001</v>
      </c>
      <c r="E15" s="252">
        <f t="shared" si="0"/>
        <v>1</v>
      </c>
      <c r="F15" s="115"/>
    </row>
    <row r="16" spans="1:6" ht="27" x14ac:dyDescent="0.25">
      <c r="A16" s="30" t="s">
        <v>14</v>
      </c>
      <c r="B16" s="196">
        <v>92448.1</v>
      </c>
      <c r="C16" s="196">
        <v>92448.1</v>
      </c>
      <c r="D16" s="196">
        <v>92448.1</v>
      </c>
      <c r="E16" s="252">
        <f t="shared" si="0"/>
        <v>1</v>
      </c>
      <c r="F16" s="115"/>
    </row>
    <row r="17" spans="1:6" ht="27" x14ac:dyDescent="0.25">
      <c r="A17" s="30" t="s">
        <v>15</v>
      </c>
      <c r="B17" s="196">
        <v>20210.599999999999</v>
      </c>
      <c r="C17" s="196">
        <v>20210.599999999999</v>
      </c>
      <c r="D17" s="196">
        <v>20210.599999999999</v>
      </c>
      <c r="E17" s="252">
        <f t="shared" si="0"/>
        <v>1</v>
      </c>
      <c r="F17" s="115"/>
    </row>
    <row r="18" spans="1:6" ht="16.5" customHeight="1" x14ac:dyDescent="0.25">
      <c r="A18" s="30" t="s">
        <v>16</v>
      </c>
      <c r="B18" s="196">
        <v>31797.599999999999</v>
      </c>
      <c r="C18" s="196">
        <v>31797.599999999999</v>
      </c>
      <c r="D18" s="196">
        <v>31797.599999999999</v>
      </c>
      <c r="E18" s="252">
        <f t="shared" si="0"/>
        <v>1</v>
      </c>
      <c r="F18" s="115"/>
    </row>
    <row r="19" spans="1:6" ht="19.5" customHeight="1" x14ac:dyDescent="0.25">
      <c r="A19" s="30" t="s">
        <v>17</v>
      </c>
      <c r="B19" s="196">
        <v>30669.1</v>
      </c>
      <c r="C19" s="196">
        <v>30669.1</v>
      </c>
      <c r="D19" s="196">
        <v>30669.1</v>
      </c>
      <c r="E19" s="252">
        <f t="shared" si="0"/>
        <v>1</v>
      </c>
      <c r="F19" s="115"/>
    </row>
    <row r="20" spans="1:6" ht="16.5" customHeight="1" x14ac:dyDescent="0.25">
      <c r="A20" s="30" t="s">
        <v>18</v>
      </c>
      <c r="B20" s="196">
        <v>18249.3</v>
      </c>
      <c r="C20" s="196">
        <v>18249.3</v>
      </c>
      <c r="D20" s="196">
        <v>18249.3</v>
      </c>
      <c r="E20" s="252">
        <f t="shared" si="0"/>
        <v>1</v>
      </c>
      <c r="F20" s="115"/>
    </row>
    <row r="21" spans="1:6" ht="17.25" customHeight="1" x14ac:dyDescent="0.25">
      <c r="A21" s="30" t="s">
        <v>103</v>
      </c>
      <c r="B21" s="196">
        <v>17828.400000000001</v>
      </c>
      <c r="C21" s="196">
        <v>17828.400000000001</v>
      </c>
      <c r="D21" s="196">
        <v>17828.400000000001</v>
      </c>
      <c r="E21" s="252">
        <f t="shared" si="0"/>
        <v>1</v>
      </c>
      <c r="F21" s="115"/>
    </row>
    <row r="22" spans="1:6" ht="17.25" customHeight="1" x14ac:dyDescent="0.25">
      <c r="A22" s="30" t="s">
        <v>19</v>
      </c>
      <c r="B22" s="196">
        <v>23909.9</v>
      </c>
      <c r="C22" s="196">
        <v>23909.9</v>
      </c>
      <c r="D22" s="196">
        <v>23909.9</v>
      </c>
      <c r="E22" s="252">
        <f t="shared" si="0"/>
        <v>1</v>
      </c>
      <c r="F22" s="115"/>
    </row>
    <row r="23" spans="1:6" ht="18" customHeight="1" x14ac:dyDescent="0.25">
      <c r="A23" s="30" t="s">
        <v>20</v>
      </c>
      <c r="B23" s="196">
        <v>44387.9</v>
      </c>
      <c r="C23" s="196">
        <v>44387.9</v>
      </c>
      <c r="D23" s="196">
        <v>44387.9</v>
      </c>
      <c r="E23" s="252">
        <f t="shared" si="0"/>
        <v>1</v>
      </c>
      <c r="F23" s="115"/>
    </row>
    <row r="24" spans="1:6" ht="19.5" customHeight="1" x14ac:dyDescent="0.25">
      <c r="A24" s="30" t="s">
        <v>21</v>
      </c>
      <c r="B24" s="196">
        <v>22774.9</v>
      </c>
      <c r="C24" s="196">
        <v>22774.9</v>
      </c>
      <c r="D24" s="196">
        <v>22774.9</v>
      </c>
      <c r="E24" s="252">
        <f t="shared" si="0"/>
        <v>1</v>
      </c>
      <c r="F24" s="115"/>
    </row>
    <row r="25" spans="1:6" ht="15.75" customHeight="1" x14ac:dyDescent="0.25">
      <c r="A25" s="30" t="s">
        <v>22</v>
      </c>
      <c r="B25" s="196">
        <v>17118.7</v>
      </c>
      <c r="C25" s="196">
        <v>17118.7</v>
      </c>
      <c r="D25" s="196">
        <v>17118.7</v>
      </c>
      <c r="E25" s="252">
        <f t="shared" si="0"/>
        <v>1</v>
      </c>
      <c r="F25" s="115"/>
    </row>
    <row r="26" spans="1:6" ht="18.75" customHeight="1" x14ac:dyDescent="0.25">
      <c r="A26" s="30" t="s">
        <v>23</v>
      </c>
      <c r="B26" s="196">
        <v>18634</v>
      </c>
      <c r="C26" s="196">
        <v>18634</v>
      </c>
      <c r="D26" s="196">
        <v>18634</v>
      </c>
      <c r="E26" s="252">
        <f t="shared" si="0"/>
        <v>1</v>
      </c>
      <c r="F26" s="115"/>
    </row>
    <row r="27" spans="1:6" ht="14.25" customHeight="1" x14ac:dyDescent="0.25">
      <c r="A27" s="30" t="s">
        <v>25</v>
      </c>
      <c r="B27" s="196">
        <v>21079.1</v>
      </c>
      <c r="C27" s="196">
        <v>21079.1</v>
      </c>
      <c r="D27" s="196">
        <v>21079.1</v>
      </c>
      <c r="E27" s="252">
        <f t="shared" si="0"/>
        <v>1</v>
      </c>
      <c r="F27" s="115"/>
    </row>
    <row r="28" spans="1:6" ht="15" customHeight="1" x14ac:dyDescent="0.25">
      <c r="A28" s="30" t="s">
        <v>26</v>
      </c>
      <c r="B28" s="196">
        <v>16827.099999999999</v>
      </c>
      <c r="C28" s="196">
        <v>16827.099999999999</v>
      </c>
      <c r="D28" s="196">
        <v>16827.099999999999</v>
      </c>
      <c r="E28" s="252">
        <f t="shared" si="0"/>
        <v>1</v>
      </c>
      <c r="F28" s="115"/>
    </row>
    <row r="29" spans="1:6" ht="17.25" customHeight="1" x14ac:dyDescent="0.25">
      <c r="A29" s="30" t="s">
        <v>27</v>
      </c>
      <c r="B29" s="196">
        <v>11400.1</v>
      </c>
      <c r="C29" s="196">
        <v>11400.1</v>
      </c>
      <c r="D29" s="196">
        <v>11400.1</v>
      </c>
      <c r="E29" s="252">
        <f t="shared" si="0"/>
        <v>1</v>
      </c>
      <c r="F29" s="115"/>
    </row>
    <row r="30" spans="1:6" ht="16.5" customHeight="1" x14ac:dyDescent="0.25">
      <c r="A30" s="30" t="s">
        <v>28</v>
      </c>
      <c r="B30" s="196">
        <v>14453.6</v>
      </c>
      <c r="C30" s="196">
        <v>14453.6</v>
      </c>
      <c r="D30" s="196">
        <v>14453.6</v>
      </c>
      <c r="E30" s="252">
        <f t="shared" si="0"/>
        <v>1</v>
      </c>
      <c r="F30" s="115"/>
    </row>
    <row r="31" spans="1:6" ht="16.5" customHeight="1" x14ac:dyDescent="0.25">
      <c r="A31" s="30" t="s">
        <v>29</v>
      </c>
      <c r="B31" s="196">
        <v>11367.6</v>
      </c>
      <c r="C31" s="196">
        <v>11367.6</v>
      </c>
      <c r="D31" s="196">
        <v>11367.6</v>
      </c>
      <c r="E31" s="252">
        <f t="shared" si="0"/>
        <v>1</v>
      </c>
      <c r="F31" s="115"/>
    </row>
    <row r="32" spans="1:6" ht="29.25" customHeight="1" x14ac:dyDescent="0.25">
      <c r="A32" s="30" t="s">
        <v>30</v>
      </c>
      <c r="B32" s="196">
        <v>376979.3</v>
      </c>
      <c r="C32" s="196">
        <v>376979.3</v>
      </c>
      <c r="D32" s="196">
        <v>376979.3</v>
      </c>
      <c r="E32" s="252">
        <f t="shared" si="0"/>
        <v>1</v>
      </c>
      <c r="F32" s="115"/>
    </row>
    <row r="33" spans="1:6" ht="17.25" customHeight="1" x14ac:dyDescent="0.25">
      <c r="A33" s="30" t="s">
        <v>576</v>
      </c>
      <c r="B33" s="196">
        <v>8451.2999999999993</v>
      </c>
      <c r="C33" s="196">
        <v>8451.2999999999993</v>
      </c>
      <c r="D33" s="196">
        <v>8451.2999999999993</v>
      </c>
      <c r="E33" s="282">
        <f t="shared" si="0"/>
        <v>1</v>
      </c>
      <c r="F33" s="115"/>
    </row>
    <row r="34" spans="1:6" ht="17.25" customHeight="1" x14ac:dyDescent="0.25">
      <c r="A34" s="30" t="s">
        <v>209</v>
      </c>
      <c r="B34" s="196">
        <v>0</v>
      </c>
      <c r="C34" s="196">
        <v>18100.8</v>
      </c>
      <c r="D34" s="196">
        <v>18100.8</v>
      </c>
      <c r="E34" s="282">
        <f t="shared" si="0"/>
        <v>1</v>
      </c>
      <c r="F34" s="115"/>
    </row>
    <row r="35" spans="1:6" ht="20.25" customHeight="1" x14ac:dyDescent="0.25">
      <c r="A35" s="28" t="s">
        <v>588</v>
      </c>
      <c r="B35" s="235">
        <f>B36</f>
        <v>31636.799999999999</v>
      </c>
      <c r="C35" s="235">
        <f>C36</f>
        <v>13536</v>
      </c>
      <c r="D35" s="235">
        <f>D36</f>
        <v>13536</v>
      </c>
      <c r="E35" s="84">
        <f t="shared" si="0"/>
        <v>1</v>
      </c>
      <c r="F35" s="115"/>
    </row>
    <row r="36" spans="1:6" ht="16.5" customHeight="1" x14ac:dyDescent="0.25">
      <c r="A36" s="30" t="s">
        <v>31</v>
      </c>
      <c r="B36" s="196">
        <v>31636.799999999999</v>
      </c>
      <c r="C36" s="196">
        <v>13536</v>
      </c>
      <c r="D36" s="196">
        <v>13536</v>
      </c>
      <c r="E36" s="282">
        <f t="shared" si="0"/>
        <v>1</v>
      </c>
      <c r="F36" s="115"/>
    </row>
    <row r="37" spans="1:6" ht="22.5" customHeight="1" x14ac:dyDescent="0.25">
      <c r="A37" s="28" t="s">
        <v>712</v>
      </c>
      <c r="B37" s="235">
        <f>B38</f>
        <v>159592.4</v>
      </c>
      <c r="C37" s="235">
        <f>C38</f>
        <v>159592.4</v>
      </c>
      <c r="D37" s="235">
        <f>D38</f>
        <v>159592.4</v>
      </c>
      <c r="E37" s="84">
        <f t="shared" si="0"/>
        <v>1</v>
      </c>
      <c r="F37" s="115"/>
    </row>
    <row r="38" spans="1:6" ht="43.5" customHeight="1" x14ac:dyDescent="0.25">
      <c r="A38" s="30" t="s">
        <v>32</v>
      </c>
      <c r="B38" s="196">
        <v>159592.4</v>
      </c>
      <c r="C38" s="196">
        <v>159592.4</v>
      </c>
      <c r="D38" s="196">
        <v>159592.4</v>
      </c>
      <c r="E38" s="282">
        <f t="shared" si="0"/>
        <v>1</v>
      </c>
      <c r="F38" s="115"/>
    </row>
    <row r="39" spans="1:6" ht="19.5" customHeight="1" x14ac:dyDescent="0.25">
      <c r="A39" s="28" t="s">
        <v>713</v>
      </c>
      <c r="B39" s="235">
        <f>B41+B42</f>
        <v>50576.6</v>
      </c>
      <c r="C39" s="235">
        <f>C41+C42</f>
        <v>50576.6</v>
      </c>
      <c r="D39" s="235">
        <f>D41+D42</f>
        <v>50576.5</v>
      </c>
      <c r="E39" s="157">
        <f t="shared" si="0"/>
        <v>0.99999802280105821</v>
      </c>
      <c r="F39" s="115"/>
    </row>
    <row r="40" spans="1:6" ht="14.25" x14ac:dyDescent="0.25">
      <c r="A40" s="29" t="s">
        <v>580</v>
      </c>
      <c r="B40" s="265"/>
      <c r="C40" s="265"/>
      <c r="D40" s="265"/>
      <c r="E40" s="157"/>
      <c r="F40" s="115"/>
    </row>
    <row r="41" spans="1:6" ht="18.75" customHeight="1" x14ac:dyDescent="0.25">
      <c r="A41" s="30" t="s">
        <v>33</v>
      </c>
      <c r="B41" s="196">
        <v>37525.199999999997</v>
      </c>
      <c r="C41" s="196">
        <v>37525.199999999997</v>
      </c>
      <c r="D41" s="196">
        <v>37525.1</v>
      </c>
      <c r="E41" s="282">
        <f t="shared" si="0"/>
        <v>0.99999733512412992</v>
      </c>
      <c r="F41" s="115"/>
    </row>
    <row r="42" spans="1:6" x14ac:dyDescent="0.25">
      <c r="A42" s="30" t="s">
        <v>577</v>
      </c>
      <c r="B42" s="196">
        <v>13051.4</v>
      </c>
      <c r="C42" s="196">
        <v>13051.4</v>
      </c>
      <c r="D42" s="196">
        <v>13051.4</v>
      </c>
      <c r="E42" s="282">
        <f t="shared" si="0"/>
        <v>1</v>
      </c>
      <c r="F42" s="115"/>
    </row>
    <row r="43" spans="1:6" ht="19.5" customHeight="1" x14ac:dyDescent="0.25">
      <c r="A43" s="28" t="s">
        <v>714</v>
      </c>
      <c r="B43" s="235">
        <f>B44</f>
        <v>40936.1</v>
      </c>
      <c r="C43" s="235">
        <f>C44</f>
        <v>40936.1</v>
      </c>
      <c r="D43" s="235">
        <f>D44</f>
        <v>40936.1</v>
      </c>
      <c r="E43" s="84">
        <f t="shared" si="0"/>
        <v>1</v>
      </c>
      <c r="F43" s="115"/>
    </row>
    <row r="44" spans="1:6" ht="19.5" customHeight="1" x14ac:dyDescent="0.25">
      <c r="A44" s="30" t="s">
        <v>34</v>
      </c>
      <c r="B44" s="196">
        <v>40936.1</v>
      </c>
      <c r="C44" s="196">
        <v>40936.1</v>
      </c>
      <c r="D44" s="196">
        <v>40936.1</v>
      </c>
      <c r="E44" s="282">
        <f t="shared" si="0"/>
        <v>1</v>
      </c>
      <c r="F44" s="115"/>
    </row>
    <row r="45" spans="1:6" ht="17.25" customHeight="1" x14ac:dyDescent="0.25">
      <c r="A45" s="28" t="s">
        <v>715</v>
      </c>
      <c r="B45" s="235">
        <f>B47+B48</f>
        <v>17569.300000000003</v>
      </c>
      <c r="C45" s="235">
        <f>C47+C48</f>
        <v>17569.3</v>
      </c>
      <c r="D45" s="235">
        <f>D47+D48</f>
        <v>17569.3</v>
      </c>
      <c r="E45" s="84">
        <f t="shared" si="0"/>
        <v>1</v>
      </c>
      <c r="F45" s="115"/>
    </row>
    <row r="46" spans="1:6" ht="12.75" customHeight="1" x14ac:dyDescent="0.25">
      <c r="A46" s="29" t="s">
        <v>580</v>
      </c>
      <c r="B46" s="199"/>
      <c r="C46" s="199"/>
      <c r="D46" s="199"/>
      <c r="E46" s="84"/>
      <c r="F46" s="115"/>
    </row>
    <row r="47" spans="1:6" ht="18" customHeight="1" x14ac:dyDescent="0.25">
      <c r="A47" s="30" t="s">
        <v>35</v>
      </c>
      <c r="B47" s="196">
        <v>8784.7000000000007</v>
      </c>
      <c r="C47" s="196">
        <v>10039.6</v>
      </c>
      <c r="D47" s="196">
        <v>10039.6</v>
      </c>
      <c r="E47" s="282">
        <f t="shared" si="0"/>
        <v>1</v>
      </c>
      <c r="F47" s="115"/>
    </row>
    <row r="48" spans="1:6" ht="16.5" customHeight="1" x14ac:dyDescent="0.25">
      <c r="A48" s="30" t="s">
        <v>36</v>
      </c>
      <c r="B48" s="196">
        <v>8784.6</v>
      </c>
      <c r="C48" s="196">
        <v>7529.7</v>
      </c>
      <c r="D48" s="196">
        <v>7529.7</v>
      </c>
      <c r="E48" s="282">
        <f t="shared" si="0"/>
        <v>1</v>
      </c>
      <c r="F48" s="115"/>
    </row>
    <row r="49" spans="1:6" ht="17.25" customHeight="1" x14ac:dyDescent="0.25">
      <c r="A49" s="28" t="s">
        <v>716</v>
      </c>
      <c r="B49" s="235">
        <f>B50</f>
        <v>17601.400000000001</v>
      </c>
      <c r="C49" s="235">
        <f>C50</f>
        <v>17601.400000000001</v>
      </c>
      <c r="D49" s="235">
        <f>D50</f>
        <v>17601.400000000001</v>
      </c>
      <c r="E49" s="84">
        <f t="shared" si="0"/>
        <v>1</v>
      </c>
      <c r="F49" s="115"/>
    </row>
    <row r="50" spans="1:6" x14ac:dyDescent="0.25">
      <c r="A50" s="30" t="s">
        <v>37</v>
      </c>
      <c r="B50" s="196">
        <v>17601.400000000001</v>
      </c>
      <c r="C50" s="196">
        <v>17601.400000000001</v>
      </c>
      <c r="D50" s="196">
        <v>17601.400000000001</v>
      </c>
      <c r="E50" s="282">
        <f t="shared" si="0"/>
        <v>1</v>
      </c>
      <c r="F50" s="115"/>
    </row>
    <row r="51" spans="1:6" ht="18" customHeight="1" x14ac:dyDescent="0.25">
      <c r="A51" s="28" t="s">
        <v>717</v>
      </c>
      <c r="B51" s="235">
        <f>B52</f>
        <v>16157.6</v>
      </c>
      <c r="C51" s="235">
        <f>C52</f>
        <v>16157.6</v>
      </c>
      <c r="D51" s="235">
        <f>D52</f>
        <v>16157.6</v>
      </c>
      <c r="E51" s="84">
        <f t="shared" si="0"/>
        <v>1</v>
      </c>
      <c r="F51" s="115"/>
    </row>
    <row r="52" spans="1:6" x14ac:dyDescent="0.25">
      <c r="A52" s="30" t="s">
        <v>38</v>
      </c>
      <c r="B52" s="196">
        <v>16157.6</v>
      </c>
      <c r="C52" s="196">
        <v>16157.6</v>
      </c>
      <c r="D52" s="196">
        <v>16157.6</v>
      </c>
      <c r="E52" s="282">
        <f t="shared" si="0"/>
        <v>1</v>
      </c>
      <c r="F52" s="115"/>
    </row>
    <row r="53" spans="1:6" ht="18" customHeight="1" x14ac:dyDescent="0.25">
      <c r="A53" s="28" t="s">
        <v>718</v>
      </c>
      <c r="B53" s="235">
        <f>B55+B56</f>
        <v>61553.899999999994</v>
      </c>
      <c r="C53" s="235">
        <f>C55+C56</f>
        <v>61553.899999999994</v>
      </c>
      <c r="D53" s="235">
        <f>D55+D56</f>
        <v>61553.899999999994</v>
      </c>
      <c r="E53" s="84">
        <f t="shared" si="0"/>
        <v>1</v>
      </c>
      <c r="F53" s="115"/>
    </row>
    <row r="54" spans="1:6" ht="14.25" x14ac:dyDescent="0.25">
      <c r="A54" s="29" t="s">
        <v>580</v>
      </c>
      <c r="B54" s="199"/>
      <c r="C54" s="199"/>
      <c r="D54" s="199"/>
      <c r="E54" s="84"/>
      <c r="F54" s="115"/>
    </row>
    <row r="55" spans="1:6" ht="27" x14ac:dyDescent="0.25">
      <c r="A55" s="30" t="s">
        <v>39</v>
      </c>
      <c r="B55" s="196">
        <v>41194.6</v>
      </c>
      <c r="C55" s="196">
        <v>41194.6</v>
      </c>
      <c r="D55" s="196">
        <v>41194.6</v>
      </c>
      <c r="E55" s="282">
        <f t="shared" si="0"/>
        <v>1</v>
      </c>
      <c r="F55" s="115"/>
    </row>
    <row r="56" spans="1:6" x14ac:dyDescent="0.25">
      <c r="A56" s="30" t="s">
        <v>102</v>
      </c>
      <c r="B56" s="196">
        <v>20359.3</v>
      </c>
      <c r="C56" s="196">
        <v>20359.3</v>
      </c>
      <c r="D56" s="196">
        <v>20359.3</v>
      </c>
      <c r="E56" s="282">
        <f t="shared" si="0"/>
        <v>1</v>
      </c>
      <c r="F56" s="115"/>
    </row>
    <row r="57" spans="1:6" ht="17.25" customHeight="1" x14ac:dyDescent="0.25">
      <c r="A57" s="28" t="s">
        <v>719</v>
      </c>
      <c r="B57" s="235">
        <f>B58</f>
        <v>14746.9</v>
      </c>
      <c r="C57" s="235">
        <f>C58</f>
        <v>14746.9</v>
      </c>
      <c r="D57" s="235">
        <f>D58</f>
        <v>14746.9</v>
      </c>
      <c r="E57" s="84">
        <f t="shared" si="0"/>
        <v>1</v>
      </c>
      <c r="F57" s="115"/>
    </row>
    <row r="58" spans="1:6" x14ac:dyDescent="0.25">
      <c r="A58" s="30" t="s">
        <v>40</v>
      </c>
      <c r="B58" s="196">
        <v>14746.9</v>
      </c>
      <c r="C58" s="196">
        <v>14746.9</v>
      </c>
      <c r="D58" s="196">
        <v>14746.9</v>
      </c>
      <c r="E58" s="282">
        <f t="shared" si="0"/>
        <v>1</v>
      </c>
      <c r="F58" s="115"/>
    </row>
    <row r="59" spans="1:6" ht="18" customHeight="1" x14ac:dyDescent="0.25">
      <c r="A59" s="28" t="s">
        <v>720</v>
      </c>
      <c r="B59" s="235">
        <f>B60</f>
        <v>14979.6</v>
      </c>
      <c r="C59" s="235">
        <f>C60</f>
        <v>14979.6</v>
      </c>
      <c r="D59" s="235">
        <f>D60</f>
        <v>14979.6</v>
      </c>
      <c r="E59" s="84">
        <f t="shared" si="0"/>
        <v>1</v>
      </c>
      <c r="F59" s="115"/>
    </row>
    <row r="60" spans="1:6" x14ac:dyDescent="0.25">
      <c r="A60" s="30" t="s">
        <v>41</v>
      </c>
      <c r="B60" s="196">
        <v>14979.6</v>
      </c>
      <c r="C60" s="196">
        <v>14979.6</v>
      </c>
      <c r="D60" s="196">
        <v>14979.6</v>
      </c>
      <c r="E60" s="282">
        <f t="shared" si="0"/>
        <v>1</v>
      </c>
      <c r="F60" s="115"/>
    </row>
    <row r="61" spans="1:6" s="144" customFormat="1" ht="14.25" x14ac:dyDescent="0.25">
      <c r="A61" s="141"/>
      <c r="B61" s="142"/>
      <c r="C61" s="142"/>
      <c r="D61" s="142"/>
      <c r="E61" s="158"/>
      <c r="F61" s="115"/>
    </row>
    <row r="62" spans="1:6" s="144" customFormat="1" ht="14.25" x14ac:dyDescent="0.25">
      <c r="A62" s="141"/>
      <c r="B62" s="142"/>
      <c r="C62" s="142"/>
      <c r="D62" s="142"/>
      <c r="E62" s="158"/>
      <c r="F62" s="115"/>
    </row>
    <row r="63" spans="1:6" s="144" customFormat="1" ht="14.25" x14ac:dyDescent="0.25">
      <c r="A63" s="141"/>
      <c r="B63" s="142"/>
      <c r="C63" s="142"/>
      <c r="D63" s="142"/>
      <c r="E63" s="158"/>
      <c r="F63" s="115"/>
    </row>
    <row r="64" spans="1:6" ht="13.5" customHeight="1" x14ac:dyDescent="0.25">
      <c r="A64" s="318" t="s">
        <v>657</v>
      </c>
      <c r="B64" s="318"/>
      <c r="C64" s="318"/>
      <c r="D64" s="318"/>
      <c r="E64" s="318"/>
      <c r="F64" s="35"/>
    </row>
    <row r="65" spans="1:6" x14ac:dyDescent="0.25">
      <c r="A65" s="318" t="s">
        <v>698</v>
      </c>
      <c r="B65" s="318"/>
      <c r="C65" s="318"/>
      <c r="D65" s="318"/>
      <c r="E65" s="318"/>
      <c r="F65" s="35"/>
    </row>
    <row r="68" spans="1:6" x14ac:dyDescent="0.25">
      <c r="B68" s="69"/>
    </row>
  </sheetData>
  <mergeCells count="5">
    <mergeCell ref="A3:E3"/>
    <mergeCell ref="A64:E64"/>
    <mergeCell ref="A65:E65"/>
    <mergeCell ref="D8:E8"/>
    <mergeCell ref="A4:E4"/>
  </mergeCells>
  <phoneticPr fontId="0" type="noConversion"/>
  <printOptions horizontalCentered="1"/>
  <pageMargins left="0.35" right="0.24" top="0.2" bottom="0.2" header="0.2" footer="0.23"/>
  <pageSetup paperSize="9" scale="65" firstPageNumber="1228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G21"/>
  <sheetViews>
    <sheetView workbookViewId="0">
      <selection activeCell="A12" sqref="A12"/>
    </sheetView>
  </sheetViews>
  <sheetFormatPr defaultRowHeight="13.5" x14ac:dyDescent="0.25"/>
  <cols>
    <col min="1" max="1" width="49.140625" style="6" customWidth="1"/>
    <col min="2" max="4" width="13.42578125" style="6" bestFit="1" customWidth="1"/>
    <col min="5" max="5" width="11.7109375" style="6" customWidth="1"/>
    <col min="6" max="16384" width="9.140625" style="6"/>
  </cols>
  <sheetData>
    <row r="1" spans="1:6" x14ac:dyDescent="0.25">
      <c r="E1" s="8" t="s">
        <v>710</v>
      </c>
    </row>
    <row r="2" spans="1:6" ht="12" customHeight="1" x14ac:dyDescent="0.25">
      <c r="E2" s="47" t="s">
        <v>565</v>
      </c>
    </row>
    <row r="3" spans="1:6" ht="12" customHeight="1" x14ac:dyDescent="0.25">
      <c r="E3" s="47"/>
    </row>
    <row r="4" spans="1:6" ht="12" customHeight="1" x14ac:dyDescent="0.25">
      <c r="A4" s="316" t="s">
        <v>225</v>
      </c>
      <c r="B4" s="316"/>
      <c r="C4" s="316"/>
      <c r="D4" s="316"/>
      <c r="E4" s="316"/>
    </row>
    <row r="5" spans="1:6" ht="60.75" customHeight="1" x14ac:dyDescent="0.25">
      <c r="A5" s="323" t="s">
        <v>244</v>
      </c>
      <c r="B5" s="323"/>
      <c r="C5" s="323"/>
      <c r="D5" s="323"/>
      <c r="E5" s="323"/>
    </row>
    <row r="6" spans="1:6" ht="14.25" x14ac:dyDescent="0.25">
      <c r="A6" s="48"/>
      <c r="B6" s="48"/>
      <c r="C6" s="48"/>
      <c r="D6" s="48"/>
      <c r="E6" s="48"/>
    </row>
    <row r="7" spans="1:6" ht="18.75" customHeight="1" x14ac:dyDescent="0.25">
      <c r="A7" s="9"/>
      <c r="B7" s="9"/>
      <c r="D7" s="321" t="s">
        <v>736</v>
      </c>
      <c r="E7" s="321"/>
    </row>
    <row r="8" spans="1:6" ht="71.25" x14ac:dyDescent="0.25">
      <c r="A8" s="37" t="s">
        <v>579</v>
      </c>
      <c r="B8" s="27" t="s">
        <v>226</v>
      </c>
      <c r="C8" s="27" t="s">
        <v>227</v>
      </c>
      <c r="D8" s="27" t="s">
        <v>228</v>
      </c>
      <c r="E8" s="27" t="s">
        <v>229</v>
      </c>
    </row>
    <row r="9" spans="1:6" ht="14.25" x14ac:dyDescent="0.25">
      <c r="A9" s="28" t="s">
        <v>709</v>
      </c>
      <c r="B9" s="235">
        <f>B10</f>
        <v>39104.6</v>
      </c>
      <c r="C9" s="199">
        <f>C10</f>
        <v>39104.6</v>
      </c>
      <c r="D9" s="199">
        <f>D10</f>
        <v>39104.6</v>
      </c>
      <c r="E9" s="84">
        <f>D9/C9</f>
        <v>1</v>
      </c>
      <c r="F9" s="86"/>
    </row>
    <row r="10" spans="1:6" ht="27" x14ac:dyDescent="0.25">
      <c r="A10" s="30" t="s">
        <v>732</v>
      </c>
      <c r="B10" s="196">
        <v>39104.6</v>
      </c>
      <c r="C10" s="196">
        <v>39104.6</v>
      </c>
      <c r="D10" s="196">
        <v>39104.6</v>
      </c>
      <c r="E10" s="282">
        <f t="shared" ref="E10:E16" si="0">D10/C10</f>
        <v>1</v>
      </c>
      <c r="F10" s="86"/>
    </row>
    <row r="11" spans="1:6" ht="15" customHeight="1" x14ac:dyDescent="0.25">
      <c r="A11" s="28" t="s">
        <v>564</v>
      </c>
      <c r="B11" s="235">
        <f>B12</f>
        <v>2281.8000000000002</v>
      </c>
      <c r="C11" s="235">
        <f>C12</f>
        <v>2281.8000000000002</v>
      </c>
      <c r="D11" s="235">
        <f>D12</f>
        <v>2281.1</v>
      </c>
      <c r="E11" s="84">
        <f t="shared" si="0"/>
        <v>0.99969322464720822</v>
      </c>
      <c r="F11" s="86"/>
    </row>
    <row r="12" spans="1:6" x14ac:dyDescent="0.25">
      <c r="A12" s="30" t="s">
        <v>733</v>
      </c>
      <c r="B12" s="196">
        <v>2281.8000000000002</v>
      </c>
      <c r="C12" s="196">
        <v>2281.8000000000002</v>
      </c>
      <c r="D12" s="196">
        <v>2281.1</v>
      </c>
      <c r="E12" s="282">
        <f t="shared" si="0"/>
        <v>0.99969322464720822</v>
      </c>
      <c r="F12" s="86"/>
    </row>
    <row r="13" spans="1:6" ht="15.75" customHeight="1" x14ac:dyDescent="0.25">
      <c r="A13" s="28" t="s">
        <v>719</v>
      </c>
      <c r="B13" s="235">
        <f>B14</f>
        <v>2956.4</v>
      </c>
      <c r="C13" s="235">
        <f>C14</f>
        <v>2956.4</v>
      </c>
      <c r="D13" s="235">
        <f>D14</f>
        <v>2956.4</v>
      </c>
      <c r="E13" s="84">
        <f t="shared" si="0"/>
        <v>1</v>
      </c>
      <c r="F13" s="86"/>
    </row>
    <row r="14" spans="1:6" ht="17.25" customHeight="1" x14ac:dyDescent="0.25">
      <c r="A14" s="30" t="s">
        <v>734</v>
      </c>
      <c r="B14" s="196">
        <v>2956.4</v>
      </c>
      <c r="C14" s="196">
        <v>2956.4</v>
      </c>
      <c r="D14" s="196">
        <v>2956.4</v>
      </c>
      <c r="E14" s="282">
        <f t="shared" si="0"/>
        <v>1</v>
      </c>
      <c r="F14" s="86"/>
    </row>
    <row r="15" spans="1:6" ht="16.5" customHeight="1" x14ac:dyDescent="0.25">
      <c r="A15" s="28" t="s">
        <v>720</v>
      </c>
      <c r="B15" s="235">
        <f>B16</f>
        <v>2281.8000000000002</v>
      </c>
      <c r="C15" s="235">
        <f>C16</f>
        <v>2281.8000000000002</v>
      </c>
      <c r="D15" s="235">
        <f>D16</f>
        <v>2281.8000000000002</v>
      </c>
      <c r="E15" s="84">
        <f t="shared" si="0"/>
        <v>1</v>
      </c>
      <c r="F15" s="86"/>
    </row>
    <row r="16" spans="1:6" ht="23.25" customHeight="1" x14ac:dyDescent="0.25">
      <c r="A16" s="30" t="s">
        <v>735</v>
      </c>
      <c r="B16" s="196">
        <v>2281.8000000000002</v>
      </c>
      <c r="C16" s="196">
        <v>2281.8000000000002</v>
      </c>
      <c r="D16" s="196">
        <v>2281.8000000000002</v>
      </c>
      <c r="E16" s="282">
        <f t="shared" si="0"/>
        <v>1</v>
      </c>
      <c r="F16" s="86"/>
    </row>
    <row r="17" spans="1:7" s="1" customFormat="1" ht="14.25" x14ac:dyDescent="0.25">
      <c r="A17" s="116"/>
      <c r="B17" s="117"/>
      <c r="C17" s="117"/>
      <c r="D17" s="117"/>
      <c r="E17" s="118"/>
      <c r="G17" s="35"/>
    </row>
    <row r="18" spans="1:7" s="1" customFormat="1" ht="14.25" x14ac:dyDescent="0.25">
      <c r="A18" s="116"/>
      <c r="B18" s="117"/>
      <c r="C18" s="117"/>
      <c r="D18" s="117"/>
      <c r="E18" s="118"/>
      <c r="G18" s="35"/>
    </row>
    <row r="19" spans="1:7" s="1" customFormat="1" ht="14.25" x14ac:dyDescent="0.25">
      <c r="A19" s="116"/>
      <c r="B19" s="117"/>
      <c r="C19" s="117"/>
      <c r="D19" s="117"/>
      <c r="E19" s="118"/>
      <c r="G19" s="35"/>
    </row>
    <row r="20" spans="1:7" s="1" customFormat="1" ht="13.5" customHeight="1" x14ac:dyDescent="0.25">
      <c r="A20" s="318" t="s">
        <v>657</v>
      </c>
      <c r="B20" s="318"/>
      <c r="C20" s="318"/>
      <c r="D20" s="318"/>
      <c r="E20" s="318"/>
      <c r="F20" s="114"/>
      <c r="G20" s="35"/>
    </row>
    <row r="21" spans="1:7" s="1" customFormat="1" x14ac:dyDescent="0.25">
      <c r="A21" s="318" t="s">
        <v>698</v>
      </c>
      <c r="B21" s="318"/>
      <c r="C21" s="318"/>
      <c r="D21" s="318"/>
      <c r="E21" s="318"/>
      <c r="F21" s="114"/>
      <c r="G21" s="35"/>
    </row>
  </sheetData>
  <mergeCells count="5">
    <mergeCell ref="A20:E20"/>
    <mergeCell ref="A21:E21"/>
    <mergeCell ref="A4:E4"/>
    <mergeCell ref="A5:E5"/>
    <mergeCell ref="D7:E7"/>
  </mergeCells>
  <phoneticPr fontId="0" type="noConversion"/>
  <printOptions horizontalCentered="1"/>
  <pageMargins left="0.3" right="0.25" top="0.34" bottom="0.48" header="0.21" footer="0.26"/>
  <pageSetup paperSize="9" scale="85" firstPageNumber="1229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F21"/>
  <sheetViews>
    <sheetView workbookViewId="0">
      <selection activeCell="A27" sqref="A27"/>
    </sheetView>
  </sheetViews>
  <sheetFormatPr defaultRowHeight="13.5" x14ac:dyDescent="0.25"/>
  <cols>
    <col min="1" max="1" width="54.140625" style="50" customWidth="1"/>
    <col min="2" max="2" width="14.7109375" style="50" bestFit="1" customWidth="1"/>
    <col min="3" max="4" width="14.42578125" style="50" bestFit="1" customWidth="1"/>
    <col min="5" max="5" width="12.140625" style="50" customWidth="1"/>
    <col min="6" max="16384" width="9.140625" style="50"/>
  </cols>
  <sheetData>
    <row r="1" spans="1:6" ht="12.75" customHeight="1" x14ac:dyDescent="0.25">
      <c r="A1" s="324" t="s">
        <v>710</v>
      </c>
      <c r="B1" s="324"/>
      <c r="C1" s="324"/>
      <c r="D1" s="324"/>
      <c r="E1" s="324"/>
    </row>
    <row r="2" spans="1:6" ht="12" customHeight="1" x14ac:dyDescent="0.25">
      <c r="A2" s="324" t="s">
        <v>566</v>
      </c>
      <c r="B2" s="324"/>
      <c r="C2" s="324"/>
      <c r="D2" s="324"/>
      <c r="E2" s="324"/>
    </row>
    <row r="3" spans="1:6" ht="12" customHeight="1" x14ac:dyDescent="0.25">
      <c r="E3" s="49"/>
    </row>
    <row r="4" spans="1:6" ht="31.5" customHeight="1" x14ac:dyDescent="0.25">
      <c r="A4" s="325" t="s">
        <v>225</v>
      </c>
      <c r="B4" s="325"/>
      <c r="C4" s="325"/>
      <c r="D4" s="325"/>
      <c r="E4" s="325"/>
    </row>
    <row r="5" spans="1:6" ht="49.5" customHeight="1" x14ac:dyDescent="0.25">
      <c r="A5" s="323" t="s">
        <v>245</v>
      </c>
      <c r="B5" s="323"/>
      <c r="C5" s="323"/>
      <c r="D5" s="323"/>
      <c r="E5" s="323"/>
    </row>
    <row r="6" spans="1:6" ht="41.25" customHeight="1" x14ac:dyDescent="0.25">
      <c r="A6" s="134"/>
      <c r="B6" s="134"/>
      <c r="C6" s="134"/>
      <c r="D6" s="134"/>
      <c r="E6" s="134"/>
    </row>
    <row r="7" spans="1:6" ht="14.25" x14ac:dyDescent="0.25">
      <c r="C7" s="51"/>
      <c r="D7" s="51"/>
      <c r="E7" s="51"/>
    </row>
    <row r="8" spans="1:6" x14ac:dyDescent="0.25">
      <c r="D8" s="326" t="s">
        <v>617</v>
      </c>
      <c r="E8" s="326"/>
    </row>
    <row r="9" spans="1:6" ht="71.25" customHeight="1" x14ac:dyDescent="0.25">
      <c r="A9" s="52" t="s">
        <v>579</v>
      </c>
      <c r="B9" s="53" t="s">
        <v>226</v>
      </c>
      <c r="C9" s="53" t="s">
        <v>227</v>
      </c>
      <c r="D9" s="53" t="s">
        <v>228</v>
      </c>
      <c r="E9" s="53" t="s">
        <v>229</v>
      </c>
    </row>
    <row r="10" spans="1:6" ht="25.5" customHeight="1" x14ac:dyDescent="0.25">
      <c r="A10" s="54" t="s">
        <v>727</v>
      </c>
      <c r="B10" s="295">
        <f t="shared" ref="B10:D11" si="0">B11</f>
        <v>524294.1</v>
      </c>
      <c r="C10" s="295">
        <f t="shared" si="0"/>
        <v>524294.1</v>
      </c>
      <c r="D10" s="295">
        <f t="shared" si="0"/>
        <v>524294.1</v>
      </c>
      <c r="E10" s="85">
        <f t="shared" ref="E10:E15" si="1">D10/C10</f>
        <v>1</v>
      </c>
      <c r="F10" s="273"/>
    </row>
    <row r="11" spans="1:6" ht="38.25" customHeight="1" x14ac:dyDescent="0.25">
      <c r="A11" s="55" t="s">
        <v>246</v>
      </c>
      <c r="B11" s="235">
        <f t="shared" si="0"/>
        <v>524294.1</v>
      </c>
      <c r="C11" s="235">
        <f t="shared" si="0"/>
        <v>524294.1</v>
      </c>
      <c r="D11" s="235">
        <f t="shared" si="0"/>
        <v>524294.1</v>
      </c>
      <c r="E11" s="84">
        <f t="shared" si="1"/>
        <v>1</v>
      </c>
      <c r="F11" s="273"/>
    </row>
    <row r="12" spans="1:6" ht="18.75" customHeight="1" x14ac:dyDescent="0.25">
      <c r="A12" s="56" t="s">
        <v>746</v>
      </c>
      <c r="B12" s="196">
        <v>524294.1</v>
      </c>
      <c r="C12" s="196">
        <v>524294.1</v>
      </c>
      <c r="D12" s="196">
        <v>524294.1</v>
      </c>
      <c r="E12" s="282">
        <f t="shared" si="1"/>
        <v>1</v>
      </c>
      <c r="F12" s="273"/>
    </row>
    <row r="13" spans="1:6" s="297" customFormat="1" ht="39" customHeight="1" x14ac:dyDescent="0.25">
      <c r="A13" s="54" t="s">
        <v>748</v>
      </c>
      <c r="B13" s="295">
        <f t="shared" ref="B13:D14" si="2">B14</f>
        <v>35910</v>
      </c>
      <c r="C13" s="295">
        <f t="shared" si="2"/>
        <v>35910</v>
      </c>
      <c r="D13" s="295">
        <f t="shared" si="2"/>
        <v>35910</v>
      </c>
      <c r="E13" s="85">
        <f t="shared" si="1"/>
        <v>1</v>
      </c>
      <c r="F13" s="296"/>
    </row>
    <row r="14" spans="1:6" ht="27.75" customHeight="1" x14ac:dyDescent="0.25">
      <c r="A14" s="57" t="s">
        <v>709</v>
      </c>
      <c r="B14" s="235">
        <f t="shared" si="2"/>
        <v>35910</v>
      </c>
      <c r="C14" s="235">
        <f t="shared" si="2"/>
        <v>35910</v>
      </c>
      <c r="D14" s="235">
        <f t="shared" si="2"/>
        <v>35910</v>
      </c>
      <c r="E14" s="84">
        <f t="shared" si="1"/>
        <v>1</v>
      </c>
      <c r="F14" s="273"/>
    </row>
    <row r="15" spans="1:6" ht="32.25" customHeight="1" x14ac:dyDescent="0.25">
      <c r="A15" s="56" t="s">
        <v>747</v>
      </c>
      <c r="B15" s="196">
        <v>35910</v>
      </c>
      <c r="C15" s="196">
        <v>35910</v>
      </c>
      <c r="D15" s="196">
        <v>35910</v>
      </c>
      <c r="E15" s="282">
        <f t="shared" si="1"/>
        <v>1</v>
      </c>
      <c r="F15" s="273"/>
    </row>
    <row r="16" spans="1:6" ht="14.25" customHeight="1" x14ac:dyDescent="0.25">
      <c r="A16" s="166"/>
      <c r="B16" s="167"/>
      <c r="C16" s="167"/>
      <c r="D16" s="167"/>
      <c r="E16" s="168"/>
    </row>
    <row r="17" spans="1:6" s="1" customFormat="1" ht="13.5" customHeight="1" x14ac:dyDescent="0.25">
      <c r="A17" s="318" t="s">
        <v>657</v>
      </c>
      <c r="B17" s="318"/>
      <c r="C17" s="318"/>
      <c r="D17" s="318"/>
      <c r="E17" s="318"/>
      <c r="F17" s="35"/>
    </row>
    <row r="18" spans="1:6" s="1" customFormat="1" x14ac:dyDescent="0.25">
      <c r="A18" s="318" t="s">
        <v>698</v>
      </c>
      <c r="B18" s="318"/>
      <c r="C18" s="318"/>
      <c r="D18" s="318"/>
      <c r="E18" s="318"/>
      <c r="F18" s="35"/>
    </row>
    <row r="20" spans="1:6" ht="14.25" hidden="1" x14ac:dyDescent="0.25">
      <c r="A20" s="58" t="s">
        <v>721</v>
      </c>
      <c r="B20" s="59"/>
    </row>
    <row r="21" spans="1:6" ht="21" hidden="1" customHeight="1" x14ac:dyDescent="0.25">
      <c r="A21" s="60" t="s">
        <v>721</v>
      </c>
      <c r="B21" s="61"/>
    </row>
  </sheetData>
  <mergeCells count="7">
    <mergeCell ref="A17:E17"/>
    <mergeCell ref="A18:E18"/>
    <mergeCell ref="A1:E1"/>
    <mergeCell ref="A2:E2"/>
    <mergeCell ref="A4:E4"/>
    <mergeCell ref="A5:E5"/>
    <mergeCell ref="D8:E8"/>
  </mergeCells>
  <phoneticPr fontId="0" type="noConversion"/>
  <printOptions horizontalCentered="1"/>
  <pageMargins left="0.24" right="0.24" top="0.2" bottom="0.2" header="0.2" footer="0.2"/>
  <pageSetup paperSize="9" scale="70" firstPageNumber="1230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G69"/>
  <sheetViews>
    <sheetView topLeftCell="A46" zoomScaleNormal="100" workbookViewId="0">
      <selection activeCell="A61" sqref="A61"/>
    </sheetView>
  </sheetViews>
  <sheetFormatPr defaultRowHeight="13.5" x14ac:dyDescent="0.25"/>
  <cols>
    <col min="1" max="1" width="65.5703125" style="2" customWidth="1"/>
    <col min="2" max="2" width="17.42578125" style="5" customWidth="1"/>
    <col min="3" max="3" width="17" style="1" bestFit="1" customWidth="1"/>
    <col min="4" max="4" width="15.42578125" style="1" customWidth="1"/>
    <col min="5" max="5" width="12.42578125" style="1" customWidth="1"/>
    <col min="6" max="6" width="13.5703125" style="1" bestFit="1" customWidth="1"/>
    <col min="7" max="7" width="17.7109375" style="1" bestFit="1" customWidth="1"/>
    <col min="8" max="16384" width="9.140625" style="1"/>
  </cols>
  <sheetData>
    <row r="1" spans="1:7" x14ac:dyDescent="0.25">
      <c r="E1" s="3" t="s">
        <v>710</v>
      </c>
    </row>
    <row r="2" spans="1:7" x14ac:dyDescent="0.25">
      <c r="E2" s="3" t="s">
        <v>575</v>
      </c>
    </row>
    <row r="3" spans="1:7" x14ac:dyDescent="0.25">
      <c r="E3" s="3"/>
    </row>
    <row r="4" spans="1:7" ht="12.75" customHeight="1" x14ac:dyDescent="0.25">
      <c r="A4" s="327" t="s">
        <v>225</v>
      </c>
      <c r="B4" s="327"/>
      <c r="C4" s="327"/>
      <c r="D4" s="327"/>
      <c r="E4" s="327"/>
    </row>
    <row r="5" spans="1:7" ht="51" customHeight="1" x14ac:dyDescent="0.25">
      <c r="A5" s="328" t="s">
        <v>247</v>
      </c>
      <c r="B5" s="328"/>
      <c r="C5" s="328"/>
      <c r="D5" s="328"/>
      <c r="E5" s="328"/>
    </row>
    <row r="6" spans="1:7" ht="22.5" customHeight="1" x14ac:dyDescent="0.25">
      <c r="A6" s="62"/>
      <c r="B6" s="62"/>
      <c r="C6" s="62"/>
      <c r="D6" s="62"/>
      <c r="E6" s="62"/>
    </row>
    <row r="7" spans="1:7" ht="13.5" customHeight="1" x14ac:dyDescent="0.25">
      <c r="A7" s="62"/>
      <c r="B7" s="62"/>
      <c r="C7" s="62"/>
      <c r="D7" s="326" t="s">
        <v>230</v>
      </c>
      <c r="E7" s="326"/>
    </row>
    <row r="8" spans="1:7" ht="88.5" customHeight="1" x14ac:dyDescent="0.25">
      <c r="A8" s="31" t="s">
        <v>579</v>
      </c>
      <c r="B8" s="53" t="s">
        <v>226</v>
      </c>
      <c r="C8" s="53" t="s">
        <v>227</v>
      </c>
      <c r="D8" s="53" t="s">
        <v>228</v>
      </c>
      <c r="E8" s="53" t="s">
        <v>229</v>
      </c>
    </row>
    <row r="9" spans="1:7" ht="24.75" customHeight="1" x14ac:dyDescent="0.25">
      <c r="A9" s="64" t="s">
        <v>724</v>
      </c>
      <c r="B9" s="295">
        <f t="shared" ref="B9:D10" si="0">B10</f>
        <v>1284936.6000000001</v>
      </c>
      <c r="C9" s="295">
        <f t="shared" si="0"/>
        <v>1284936.6000000001</v>
      </c>
      <c r="D9" s="295">
        <f t="shared" si="0"/>
        <v>1284936.6000000001</v>
      </c>
      <c r="E9" s="85">
        <f>D9/C9</f>
        <v>1</v>
      </c>
      <c r="F9" s="90"/>
      <c r="G9" s="115"/>
    </row>
    <row r="10" spans="1:7" ht="21" customHeight="1" x14ac:dyDescent="0.25">
      <c r="A10" s="28" t="s">
        <v>567</v>
      </c>
      <c r="B10" s="235">
        <f t="shared" si="0"/>
        <v>1284936.6000000001</v>
      </c>
      <c r="C10" s="235">
        <f t="shared" si="0"/>
        <v>1284936.6000000001</v>
      </c>
      <c r="D10" s="235">
        <f t="shared" si="0"/>
        <v>1284936.6000000001</v>
      </c>
      <c r="E10" s="84">
        <f t="shared" ref="E10:E55" si="1">D10/C10</f>
        <v>1</v>
      </c>
      <c r="F10" s="90"/>
    </row>
    <row r="11" spans="1:7" ht="30.75" customHeight="1" x14ac:dyDescent="0.25">
      <c r="A11" s="30" t="s">
        <v>42</v>
      </c>
      <c r="B11" s="196">
        <v>1284936.6000000001</v>
      </c>
      <c r="C11" s="196">
        <v>1284936.6000000001</v>
      </c>
      <c r="D11" s="196">
        <v>1284936.6000000001</v>
      </c>
      <c r="E11" s="282">
        <f t="shared" si="1"/>
        <v>1</v>
      </c>
      <c r="F11" s="90"/>
    </row>
    <row r="12" spans="1:7" ht="23.25" customHeight="1" x14ac:dyDescent="0.25">
      <c r="A12" s="64" t="s">
        <v>725</v>
      </c>
      <c r="B12" s="295">
        <f t="shared" ref="B12:D13" si="2">B13</f>
        <v>333560.40000000002</v>
      </c>
      <c r="C12" s="295">
        <f t="shared" si="2"/>
        <v>333560.40000000002</v>
      </c>
      <c r="D12" s="295">
        <f t="shared" si="2"/>
        <v>333560.40000000002</v>
      </c>
      <c r="E12" s="85">
        <f t="shared" si="1"/>
        <v>1</v>
      </c>
      <c r="F12" s="90"/>
    </row>
    <row r="13" spans="1:7" ht="20.25" customHeight="1" x14ac:dyDescent="0.25">
      <c r="A13" s="28" t="s">
        <v>567</v>
      </c>
      <c r="B13" s="235">
        <f t="shared" si="2"/>
        <v>333560.40000000002</v>
      </c>
      <c r="C13" s="235">
        <f t="shared" si="2"/>
        <v>333560.40000000002</v>
      </c>
      <c r="D13" s="235">
        <f t="shared" si="2"/>
        <v>333560.40000000002</v>
      </c>
      <c r="E13" s="84">
        <f t="shared" si="1"/>
        <v>1</v>
      </c>
      <c r="F13" s="90"/>
    </row>
    <row r="14" spans="1:7" ht="21" customHeight="1" x14ac:dyDescent="0.25">
      <c r="A14" s="30" t="s">
        <v>43</v>
      </c>
      <c r="B14" s="196">
        <v>333560.40000000002</v>
      </c>
      <c r="C14" s="196">
        <v>333560.40000000002</v>
      </c>
      <c r="D14" s="196">
        <v>333560.40000000002</v>
      </c>
      <c r="E14" s="282">
        <f t="shared" si="1"/>
        <v>1</v>
      </c>
      <c r="F14" s="90"/>
    </row>
    <row r="15" spans="1:7" ht="21" customHeight="1" x14ac:dyDescent="0.25">
      <c r="A15" s="31" t="s">
        <v>723</v>
      </c>
      <c r="B15" s="295">
        <f>B17+B33+B35</f>
        <v>1685039.5999999999</v>
      </c>
      <c r="C15" s="295">
        <f>C17+C33+C35</f>
        <v>1685039.5999999999</v>
      </c>
      <c r="D15" s="295">
        <f>D17+D33+D35</f>
        <v>1685039.5999999999</v>
      </c>
      <c r="E15" s="85">
        <f t="shared" si="1"/>
        <v>1</v>
      </c>
      <c r="F15" s="90"/>
    </row>
    <row r="16" spans="1:7" ht="14.25" x14ac:dyDescent="0.25">
      <c r="A16" s="46" t="s">
        <v>580</v>
      </c>
      <c r="B16" s="235"/>
      <c r="C16" s="235"/>
      <c r="D16" s="235"/>
      <c r="E16" s="165"/>
      <c r="F16" s="90"/>
    </row>
    <row r="17" spans="1:6" ht="14.25" x14ac:dyDescent="0.25">
      <c r="A17" s="28" t="s">
        <v>567</v>
      </c>
      <c r="B17" s="235">
        <f>B19+B20+B21+B22+B23+B24+B25+B26+B27+B28+B29+B30+B31+B32</f>
        <v>1562925.4999999998</v>
      </c>
      <c r="C17" s="235">
        <f>C19+C20+C21+C22+C23+C24+C25+C26+C27+C28+C29+C30+C31+C32</f>
        <v>1562925.4999999998</v>
      </c>
      <c r="D17" s="235">
        <f>D19+D20+D21+D22+D23+D24+D25+D26+D27+D28+D29+D30+D31+D32</f>
        <v>1562925.4999999998</v>
      </c>
      <c r="E17" s="84">
        <f t="shared" si="1"/>
        <v>1</v>
      </c>
      <c r="F17" s="90"/>
    </row>
    <row r="18" spans="1:6" x14ac:dyDescent="0.25">
      <c r="A18" s="46" t="s">
        <v>580</v>
      </c>
      <c r="B18" s="266"/>
      <c r="C18" s="266"/>
      <c r="D18" s="266"/>
      <c r="E18" s="170"/>
      <c r="F18" s="90"/>
    </row>
    <row r="19" spans="1:6" ht="34.5" customHeight="1" x14ac:dyDescent="0.25">
      <c r="A19" s="30" t="s">
        <v>45</v>
      </c>
      <c r="B19" s="196">
        <v>319924.3</v>
      </c>
      <c r="C19" s="196">
        <v>319924.3</v>
      </c>
      <c r="D19" s="196">
        <v>319924.3</v>
      </c>
      <c r="E19" s="282">
        <f t="shared" si="1"/>
        <v>1</v>
      </c>
      <c r="F19" s="90"/>
    </row>
    <row r="20" spans="1:6" ht="32.25" customHeight="1" x14ac:dyDescent="0.25">
      <c r="A20" s="30" t="s">
        <v>46</v>
      </c>
      <c r="B20" s="196">
        <v>210515.20000000001</v>
      </c>
      <c r="C20" s="196">
        <v>210515.20000000001</v>
      </c>
      <c r="D20" s="196">
        <v>210515.20000000001</v>
      </c>
      <c r="E20" s="282">
        <f t="shared" si="1"/>
        <v>1</v>
      </c>
      <c r="F20" s="90"/>
    </row>
    <row r="21" spans="1:6" ht="31.5" customHeight="1" x14ac:dyDescent="0.25">
      <c r="A21" s="30" t="s">
        <v>47</v>
      </c>
      <c r="B21" s="196">
        <v>170589.8</v>
      </c>
      <c r="C21" s="196">
        <v>170589.8</v>
      </c>
      <c r="D21" s="196">
        <v>170589.8</v>
      </c>
      <c r="E21" s="282">
        <f t="shared" si="1"/>
        <v>1</v>
      </c>
      <c r="F21" s="90"/>
    </row>
    <row r="22" spans="1:6" ht="32.25" customHeight="1" x14ac:dyDescent="0.25">
      <c r="A22" s="30" t="s">
        <v>357</v>
      </c>
      <c r="B22" s="196">
        <v>138032.20000000001</v>
      </c>
      <c r="C22" s="196">
        <v>138032.20000000001</v>
      </c>
      <c r="D22" s="196">
        <v>138032.20000000001</v>
      </c>
      <c r="E22" s="282">
        <f t="shared" si="1"/>
        <v>1</v>
      </c>
      <c r="F22" s="90"/>
    </row>
    <row r="23" spans="1:6" ht="37.5" customHeight="1" x14ac:dyDescent="0.25">
      <c r="A23" s="30" t="s">
        <v>48</v>
      </c>
      <c r="B23" s="196">
        <v>145785.70000000001</v>
      </c>
      <c r="C23" s="196">
        <v>145785.70000000001</v>
      </c>
      <c r="D23" s="196">
        <v>145785.70000000001</v>
      </c>
      <c r="E23" s="282">
        <f t="shared" si="1"/>
        <v>1</v>
      </c>
      <c r="F23" s="90"/>
    </row>
    <row r="24" spans="1:6" ht="35.25" customHeight="1" x14ac:dyDescent="0.25">
      <c r="A24" s="30" t="s">
        <v>49</v>
      </c>
      <c r="B24" s="196">
        <v>85280.7</v>
      </c>
      <c r="C24" s="196">
        <v>85280.7</v>
      </c>
      <c r="D24" s="196">
        <v>85280.7</v>
      </c>
      <c r="E24" s="282">
        <f t="shared" si="1"/>
        <v>1</v>
      </c>
      <c r="F24" s="90"/>
    </row>
    <row r="25" spans="1:6" ht="18.75" customHeight="1" x14ac:dyDescent="0.25">
      <c r="A25" s="30" t="s">
        <v>50</v>
      </c>
      <c r="B25" s="196">
        <v>86694.6</v>
      </c>
      <c r="C25" s="196">
        <v>86694.6</v>
      </c>
      <c r="D25" s="196">
        <v>86694.6</v>
      </c>
      <c r="E25" s="282">
        <f t="shared" si="1"/>
        <v>1</v>
      </c>
      <c r="F25" s="90"/>
    </row>
    <row r="26" spans="1:6" ht="23.25" customHeight="1" x14ac:dyDescent="0.25">
      <c r="A26" s="30" t="s">
        <v>51</v>
      </c>
      <c r="B26" s="196">
        <v>74653.899999999994</v>
      </c>
      <c r="C26" s="196">
        <v>74653.899999999994</v>
      </c>
      <c r="D26" s="196">
        <v>74653.899999999994</v>
      </c>
      <c r="E26" s="282">
        <f t="shared" si="1"/>
        <v>1</v>
      </c>
      <c r="F26" s="90"/>
    </row>
    <row r="27" spans="1:6" ht="20.25" customHeight="1" x14ac:dyDescent="0.25">
      <c r="A27" s="30" t="s">
        <v>52</v>
      </c>
      <c r="B27" s="196">
        <v>83562.600000000006</v>
      </c>
      <c r="C27" s="196">
        <v>83562.600000000006</v>
      </c>
      <c r="D27" s="196">
        <v>83562.600000000006</v>
      </c>
      <c r="E27" s="282">
        <f t="shared" si="1"/>
        <v>1</v>
      </c>
      <c r="F27" s="90"/>
    </row>
    <row r="28" spans="1:6" ht="31.5" customHeight="1" x14ac:dyDescent="0.25">
      <c r="A28" s="30" t="s">
        <v>53</v>
      </c>
      <c r="B28" s="196">
        <v>63599.7</v>
      </c>
      <c r="C28" s="196">
        <v>63599.7</v>
      </c>
      <c r="D28" s="196">
        <v>63599.7</v>
      </c>
      <c r="E28" s="282">
        <f t="shared" si="1"/>
        <v>1</v>
      </c>
      <c r="F28" s="90"/>
    </row>
    <row r="29" spans="1:6" ht="20.25" customHeight="1" x14ac:dyDescent="0.25">
      <c r="A29" s="30" t="s">
        <v>54</v>
      </c>
      <c r="B29" s="196">
        <v>59718.9</v>
      </c>
      <c r="C29" s="196">
        <v>59718.9</v>
      </c>
      <c r="D29" s="196">
        <v>59718.9</v>
      </c>
      <c r="E29" s="282">
        <f t="shared" si="1"/>
        <v>1</v>
      </c>
      <c r="F29" s="90"/>
    </row>
    <row r="30" spans="1:6" ht="20.25" customHeight="1" x14ac:dyDescent="0.25">
      <c r="A30" s="30" t="s">
        <v>55</v>
      </c>
      <c r="B30" s="196">
        <v>46645.4</v>
      </c>
      <c r="C30" s="196">
        <v>46645.4</v>
      </c>
      <c r="D30" s="196">
        <v>46645.4</v>
      </c>
      <c r="E30" s="282">
        <f t="shared" si="1"/>
        <v>1</v>
      </c>
      <c r="F30" s="90"/>
    </row>
    <row r="31" spans="1:6" ht="19.5" customHeight="1" x14ac:dyDescent="0.25">
      <c r="A31" s="30" t="s">
        <v>86</v>
      </c>
      <c r="B31" s="196">
        <v>47897.5</v>
      </c>
      <c r="C31" s="196">
        <v>47897.5</v>
      </c>
      <c r="D31" s="196">
        <v>47897.5</v>
      </c>
      <c r="E31" s="282">
        <f t="shared" si="1"/>
        <v>1</v>
      </c>
      <c r="F31" s="90"/>
    </row>
    <row r="32" spans="1:6" ht="19.5" customHeight="1" x14ac:dyDescent="0.25">
      <c r="A32" s="30" t="s">
        <v>382</v>
      </c>
      <c r="B32" s="196">
        <v>30025</v>
      </c>
      <c r="C32" s="196">
        <v>30025</v>
      </c>
      <c r="D32" s="196">
        <v>30025</v>
      </c>
      <c r="E32" s="282">
        <f t="shared" si="1"/>
        <v>1</v>
      </c>
      <c r="F32" s="90"/>
    </row>
    <row r="33" spans="1:6" ht="19.5" customHeight="1" x14ac:dyDescent="0.25">
      <c r="A33" s="65" t="s">
        <v>716</v>
      </c>
      <c r="B33" s="235">
        <f>B34</f>
        <v>50210.5</v>
      </c>
      <c r="C33" s="235">
        <f>C34</f>
        <v>50210.5</v>
      </c>
      <c r="D33" s="235">
        <f>D34</f>
        <v>50210.5</v>
      </c>
      <c r="E33" s="84">
        <f t="shared" si="1"/>
        <v>1</v>
      </c>
      <c r="F33" s="90"/>
    </row>
    <row r="34" spans="1:6" ht="32.25" customHeight="1" x14ac:dyDescent="0.25">
      <c r="A34" s="30" t="s">
        <v>87</v>
      </c>
      <c r="B34" s="196">
        <v>50210.5</v>
      </c>
      <c r="C34" s="196">
        <v>50210.5</v>
      </c>
      <c r="D34" s="196">
        <v>50210.5</v>
      </c>
      <c r="E34" s="282">
        <f t="shared" si="1"/>
        <v>1</v>
      </c>
      <c r="F34" s="90"/>
    </row>
    <row r="35" spans="1:6" ht="14.25" x14ac:dyDescent="0.25">
      <c r="A35" s="65" t="s">
        <v>719</v>
      </c>
      <c r="B35" s="235">
        <f>B36</f>
        <v>71903.600000000006</v>
      </c>
      <c r="C35" s="235">
        <f>C36</f>
        <v>71903.600000000006</v>
      </c>
      <c r="D35" s="235">
        <f>D36</f>
        <v>71903.600000000006</v>
      </c>
      <c r="E35" s="84">
        <f t="shared" si="1"/>
        <v>1</v>
      </c>
      <c r="F35" s="90"/>
    </row>
    <row r="36" spans="1:6" ht="27" x14ac:dyDescent="0.25">
      <c r="A36" s="30" t="s">
        <v>88</v>
      </c>
      <c r="B36" s="196">
        <v>71903.600000000006</v>
      </c>
      <c r="C36" s="196">
        <v>71903.600000000006</v>
      </c>
      <c r="D36" s="196">
        <v>71903.600000000006</v>
      </c>
      <c r="E36" s="282">
        <f t="shared" si="1"/>
        <v>1</v>
      </c>
      <c r="F36" s="90"/>
    </row>
    <row r="37" spans="1:6" ht="21" customHeight="1" x14ac:dyDescent="0.25">
      <c r="A37" s="31" t="s">
        <v>726</v>
      </c>
      <c r="B37" s="295">
        <f>B39+B53</f>
        <v>1595071.2000000002</v>
      </c>
      <c r="C37" s="295">
        <f>C39+C53</f>
        <v>1595071.2000000002</v>
      </c>
      <c r="D37" s="295">
        <f>D39+D53</f>
        <v>1595071.2000000002</v>
      </c>
      <c r="E37" s="85">
        <f t="shared" si="1"/>
        <v>1</v>
      </c>
      <c r="F37" s="90"/>
    </row>
    <row r="38" spans="1:6" ht="12" customHeight="1" x14ac:dyDescent="0.25">
      <c r="A38" s="46" t="s">
        <v>580</v>
      </c>
      <c r="B38" s="218"/>
      <c r="C38" s="218"/>
      <c r="D38" s="218"/>
      <c r="E38" s="137"/>
      <c r="F38" s="90"/>
    </row>
    <row r="39" spans="1:6" ht="18" customHeight="1" x14ac:dyDescent="0.25">
      <c r="A39" s="28" t="s">
        <v>567</v>
      </c>
      <c r="B39" s="235">
        <f>B41+B42+B43+B44+B45+B46+B47+B48+B49+B50+B51+B52</f>
        <v>1471037.7000000002</v>
      </c>
      <c r="C39" s="235">
        <f>C41+C42+C43+C44+C45+C46+C47+C48+C49+C50+C51+C52</f>
        <v>1471037.7000000002</v>
      </c>
      <c r="D39" s="235">
        <f>D41+D42+D43+D44+D45+D46+D47+D48+D49+D50+D51+D52</f>
        <v>1471037.7000000002</v>
      </c>
      <c r="E39" s="84">
        <f t="shared" si="1"/>
        <v>1</v>
      </c>
      <c r="F39" s="90"/>
    </row>
    <row r="40" spans="1:6" ht="12" customHeight="1" x14ac:dyDescent="0.25">
      <c r="A40" s="46" t="s">
        <v>580</v>
      </c>
      <c r="B40" s="218"/>
      <c r="C40" s="218"/>
      <c r="D40" s="218"/>
      <c r="E40" s="137"/>
      <c r="F40" s="90"/>
    </row>
    <row r="41" spans="1:6" ht="20.25" customHeight="1" x14ac:dyDescent="0.25">
      <c r="A41" s="30" t="s">
        <v>89</v>
      </c>
      <c r="B41" s="196">
        <v>346272.7</v>
      </c>
      <c r="C41" s="196">
        <v>346272.7</v>
      </c>
      <c r="D41" s="196">
        <v>346272.7</v>
      </c>
      <c r="E41" s="282">
        <f t="shared" si="1"/>
        <v>1</v>
      </c>
      <c r="F41" s="90"/>
    </row>
    <row r="42" spans="1:6" ht="21.75" customHeight="1" x14ac:dyDescent="0.25">
      <c r="A42" s="30" t="s">
        <v>248</v>
      </c>
      <c r="B42" s="196">
        <v>176387.1</v>
      </c>
      <c r="C42" s="196">
        <v>176387.1</v>
      </c>
      <c r="D42" s="196">
        <v>176387.1</v>
      </c>
      <c r="E42" s="282">
        <f t="shared" si="1"/>
        <v>1</v>
      </c>
      <c r="F42" s="90"/>
    </row>
    <row r="43" spans="1:6" ht="20.25" customHeight="1" x14ac:dyDescent="0.25">
      <c r="A43" s="127" t="s">
        <v>90</v>
      </c>
      <c r="B43" s="196">
        <v>292419.7</v>
      </c>
      <c r="C43" s="196">
        <v>292419.7</v>
      </c>
      <c r="D43" s="196">
        <v>292419.7</v>
      </c>
      <c r="E43" s="282">
        <f t="shared" si="1"/>
        <v>1</v>
      </c>
      <c r="F43" s="90"/>
    </row>
    <row r="44" spans="1:6" ht="15.95" customHeight="1" x14ac:dyDescent="0.25">
      <c r="A44" s="30" t="s">
        <v>91</v>
      </c>
      <c r="B44" s="196">
        <v>121687</v>
      </c>
      <c r="C44" s="196">
        <v>121687</v>
      </c>
      <c r="D44" s="196">
        <v>121687</v>
      </c>
      <c r="E44" s="282">
        <f t="shared" si="1"/>
        <v>1</v>
      </c>
      <c r="F44" s="90"/>
    </row>
    <row r="45" spans="1:6" ht="15.95" customHeight="1" x14ac:dyDescent="0.25">
      <c r="A45" s="30" t="s">
        <v>594</v>
      </c>
      <c r="B45" s="196">
        <v>130072</v>
      </c>
      <c r="C45" s="196">
        <v>130072</v>
      </c>
      <c r="D45" s="196">
        <v>130072</v>
      </c>
      <c r="E45" s="282">
        <f t="shared" si="1"/>
        <v>1</v>
      </c>
      <c r="F45" s="90"/>
    </row>
    <row r="46" spans="1:6" ht="15.95" customHeight="1" x14ac:dyDescent="0.25">
      <c r="A46" s="127" t="s">
        <v>92</v>
      </c>
      <c r="B46" s="196">
        <v>98845.8</v>
      </c>
      <c r="C46" s="196">
        <v>98845.8</v>
      </c>
      <c r="D46" s="196">
        <v>98845.8</v>
      </c>
      <c r="E46" s="282">
        <f t="shared" si="1"/>
        <v>1</v>
      </c>
      <c r="F46" s="90"/>
    </row>
    <row r="47" spans="1:6" ht="15.95" customHeight="1" x14ac:dyDescent="0.25">
      <c r="A47" s="30" t="s">
        <v>93</v>
      </c>
      <c r="B47" s="196">
        <v>91374.6</v>
      </c>
      <c r="C47" s="196">
        <v>91374.6</v>
      </c>
      <c r="D47" s="196">
        <v>91374.6</v>
      </c>
      <c r="E47" s="282">
        <f t="shared" si="1"/>
        <v>1</v>
      </c>
      <c r="F47" s="90"/>
    </row>
    <row r="48" spans="1:6" ht="28.5" customHeight="1" x14ac:dyDescent="0.25">
      <c r="A48" s="30" t="s">
        <v>251</v>
      </c>
      <c r="B48" s="196">
        <v>71097.100000000006</v>
      </c>
      <c r="C48" s="196">
        <v>71097.100000000006</v>
      </c>
      <c r="D48" s="196">
        <v>71097.100000000006</v>
      </c>
      <c r="E48" s="282">
        <f t="shared" si="1"/>
        <v>1</v>
      </c>
      <c r="F48" s="90"/>
    </row>
    <row r="49" spans="1:6" ht="23.25" customHeight="1" x14ac:dyDescent="0.25">
      <c r="A49" s="30" t="s">
        <v>94</v>
      </c>
      <c r="B49" s="196">
        <v>38627.699999999997</v>
      </c>
      <c r="C49" s="196">
        <v>38627.699999999997</v>
      </c>
      <c r="D49" s="196">
        <v>38627.699999999997</v>
      </c>
      <c r="E49" s="282">
        <f t="shared" si="1"/>
        <v>1</v>
      </c>
      <c r="F49" s="90"/>
    </row>
    <row r="50" spans="1:6" ht="23.25" customHeight="1" x14ac:dyDescent="0.25">
      <c r="A50" s="30" t="s">
        <v>95</v>
      </c>
      <c r="B50" s="196">
        <v>60979.8</v>
      </c>
      <c r="C50" s="196">
        <v>60979.8</v>
      </c>
      <c r="D50" s="196">
        <v>60979.8</v>
      </c>
      <c r="E50" s="282">
        <f t="shared" si="1"/>
        <v>1</v>
      </c>
      <c r="F50" s="90"/>
    </row>
    <row r="51" spans="1:6" ht="19.5" customHeight="1" x14ac:dyDescent="0.25">
      <c r="A51" s="30" t="s">
        <v>96</v>
      </c>
      <c r="B51" s="196">
        <v>29387</v>
      </c>
      <c r="C51" s="196">
        <v>29387</v>
      </c>
      <c r="D51" s="196">
        <v>29387</v>
      </c>
      <c r="E51" s="282">
        <f t="shared" si="1"/>
        <v>1</v>
      </c>
      <c r="F51" s="90"/>
    </row>
    <row r="52" spans="1:6" ht="19.5" customHeight="1" x14ac:dyDescent="0.25">
      <c r="A52" s="30" t="s">
        <v>97</v>
      </c>
      <c r="B52" s="196">
        <v>13887.2</v>
      </c>
      <c r="C52" s="196">
        <v>13887.2</v>
      </c>
      <c r="D52" s="196">
        <v>13887.2</v>
      </c>
      <c r="E52" s="282">
        <f t="shared" si="1"/>
        <v>1</v>
      </c>
      <c r="F52" s="90"/>
    </row>
    <row r="53" spans="1:6" ht="16.5" customHeight="1" x14ac:dyDescent="0.25">
      <c r="A53" s="65" t="s">
        <v>718</v>
      </c>
      <c r="B53" s="235">
        <f>B54+B55</f>
        <v>124033.5</v>
      </c>
      <c r="C53" s="235">
        <f>C54+C55</f>
        <v>124033.5</v>
      </c>
      <c r="D53" s="235">
        <f>D54+D55</f>
        <v>124033.5</v>
      </c>
      <c r="E53" s="84">
        <f t="shared" si="1"/>
        <v>1</v>
      </c>
      <c r="F53" s="90"/>
    </row>
    <row r="54" spans="1:6" ht="20.25" customHeight="1" x14ac:dyDescent="0.25">
      <c r="A54" s="66" t="s">
        <v>98</v>
      </c>
      <c r="B54" s="196">
        <v>72622.8</v>
      </c>
      <c r="C54" s="196">
        <v>72622.8</v>
      </c>
      <c r="D54" s="196">
        <v>72622.8</v>
      </c>
      <c r="E54" s="282">
        <f t="shared" si="1"/>
        <v>1</v>
      </c>
      <c r="F54" s="90"/>
    </row>
    <row r="55" spans="1:6" ht="17.25" customHeight="1" x14ac:dyDescent="0.25">
      <c r="A55" s="30" t="s">
        <v>99</v>
      </c>
      <c r="B55" s="196">
        <v>51410.7</v>
      </c>
      <c r="C55" s="196">
        <v>51410.7</v>
      </c>
      <c r="D55" s="196">
        <v>51410.7</v>
      </c>
      <c r="E55" s="282">
        <f t="shared" si="1"/>
        <v>1</v>
      </c>
      <c r="F55" s="90"/>
    </row>
    <row r="56" spans="1:6" ht="20.25" customHeight="1" x14ac:dyDescent="0.25">
      <c r="A56" s="298" t="s">
        <v>379</v>
      </c>
      <c r="B56" s="295">
        <f>B58</f>
        <v>166367.6</v>
      </c>
      <c r="C56" s="295">
        <f>C58</f>
        <v>166367.6</v>
      </c>
      <c r="D56" s="295">
        <f>D58</f>
        <v>166367.6</v>
      </c>
      <c r="E56" s="85">
        <f t="shared" ref="E56:E65" si="3">D56/C56</f>
        <v>1</v>
      </c>
      <c r="F56" s="90"/>
    </row>
    <row r="57" spans="1:6" ht="24.75" customHeight="1" x14ac:dyDescent="0.25">
      <c r="A57" s="28" t="s">
        <v>567</v>
      </c>
      <c r="B57" s="235">
        <f>B58</f>
        <v>166367.6</v>
      </c>
      <c r="C57" s="235">
        <f>C58</f>
        <v>166367.6</v>
      </c>
      <c r="D57" s="235">
        <f>D58</f>
        <v>166367.6</v>
      </c>
      <c r="E57" s="84">
        <f t="shared" si="3"/>
        <v>1</v>
      </c>
      <c r="F57" s="90"/>
    </row>
    <row r="58" spans="1:6" ht="30.75" customHeight="1" x14ac:dyDescent="0.25">
      <c r="A58" s="66" t="s">
        <v>380</v>
      </c>
      <c r="B58" s="196">
        <v>166367.6</v>
      </c>
      <c r="C58" s="196">
        <v>166367.6</v>
      </c>
      <c r="D58" s="196">
        <v>166367.6</v>
      </c>
      <c r="E58" s="282">
        <f t="shared" si="3"/>
        <v>1</v>
      </c>
      <c r="F58" s="90"/>
    </row>
    <row r="59" spans="1:6" ht="18" customHeight="1" x14ac:dyDescent="0.25">
      <c r="A59" s="298" t="s">
        <v>546</v>
      </c>
      <c r="B59" s="295">
        <f t="shared" ref="B59:D60" si="4">B60</f>
        <v>25698.5</v>
      </c>
      <c r="C59" s="295">
        <f t="shared" si="4"/>
        <v>25698.5</v>
      </c>
      <c r="D59" s="295">
        <f t="shared" si="4"/>
        <v>25698.5</v>
      </c>
      <c r="E59" s="85">
        <f t="shared" si="3"/>
        <v>1</v>
      </c>
      <c r="F59" s="90"/>
    </row>
    <row r="60" spans="1:6" ht="28.5" customHeight="1" x14ac:dyDescent="0.25">
      <c r="A60" s="28" t="s">
        <v>545</v>
      </c>
      <c r="B60" s="295">
        <f t="shared" si="4"/>
        <v>25698.5</v>
      </c>
      <c r="C60" s="295">
        <f t="shared" si="4"/>
        <v>25698.5</v>
      </c>
      <c r="D60" s="295">
        <f t="shared" si="4"/>
        <v>25698.5</v>
      </c>
      <c r="E60" s="85">
        <f t="shared" si="3"/>
        <v>1</v>
      </c>
      <c r="F60" s="90"/>
    </row>
    <row r="61" spans="1:6" ht="30.75" customHeight="1" x14ac:dyDescent="0.25">
      <c r="A61" s="30" t="s">
        <v>381</v>
      </c>
      <c r="B61" s="196">
        <v>25698.5</v>
      </c>
      <c r="C61" s="196">
        <v>25698.5</v>
      </c>
      <c r="D61" s="196">
        <v>25698.5</v>
      </c>
      <c r="E61" s="282">
        <f t="shared" si="3"/>
        <v>1</v>
      </c>
      <c r="F61" s="90"/>
    </row>
    <row r="62" spans="1:6" ht="36" customHeight="1" x14ac:dyDescent="0.25">
      <c r="A62" s="54" t="s">
        <v>249</v>
      </c>
      <c r="B62" s="295">
        <f>SUM(B63)</f>
        <v>20000</v>
      </c>
      <c r="C62" s="295">
        <f>SUM(C63)</f>
        <v>20000</v>
      </c>
      <c r="D62" s="295">
        <f>SUM(D63)</f>
        <v>20000</v>
      </c>
      <c r="E62" s="85">
        <f t="shared" si="3"/>
        <v>1</v>
      </c>
      <c r="F62" s="90"/>
    </row>
    <row r="63" spans="1:6" ht="30.75" customHeight="1" x14ac:dyDescent="0.25">
      <c r="A63" s="28" t="s">
        <v>567</v>
      </c>
      <c r="B63" s="235">
        <f>B64+B65</f>
        <v>20000</v>
      </c>
      <c r="C63" s="235">
        <f>C64+C65</f>
        <v>20000</v>
      </c>
      <c r="D63" s="235">
        <f>D64+D65</f>
        <v>20000</v>
      </c>
      <c r="E63" s="84">
        <f t="shared" si="3"/>
        <v>1</v>
      </c>
      <c r="F63" s="90"/>
    </row>
    <row r="64" spans="1:6" ht="30.75" customHeight="1" x14ac:dyDescent="0.25">
      <c r="A64" s="30" t="s">
        <v>250</v>
      </c>
      <c r="B64" s="196">
        <v>20000</v>
      </c>
      <c r="C64" s="257">
        <v>0</v>
      </c>
      <c r="D64" s="257">
        <v>0</v>
      </c>
      <c r="E64" s="282"/>
      <c r="F64" s="90"/>
    </row>
    <row r="65" spans="1:7" ht="30.75" customHeight="1" x14ac:dyDescent="0.25">
      <c r="A65" s="30" t="s">
        <v>210</v>
      </c>
      <c r="B65" s="257">
        <v>0</v>
      </c>
      <c r="C65" s="196">
        <v>20000</v>
      </c>
      <c r="D65" s="196">
        <v>20000</v>
      </c>
      <c r="E65" s="282">
        <f t="shared" si="3"/>
        <v>1</v>
      </c>
      <c r="F65" s="90"/>
    </row>
    <row r="66" spans="1:7" x14ac:dyDescent="0.25">
      <c r="A66" s="114"/>
      <c r="B66" s="114"/>
      <c r="C66" s="114"/>
      <c r="D66" s="114"/>
      <c r="E66" s="114"/>
      <c r="F66" s="90"/>
      <c r="G66" s="35"/>
    </row>
    <row r="67" spans="1:7" x14ac:dyDescent="0.25">
      <c r="A67" s="114"/>
      <c r="B67" s="114"/>
      <c r="C67" s="114"/>
      <c r="D67" s="114"/>
      <c r="E67" s="114"/>
      <c r="F67" s="90"/>
      <c r="G67" s="35"/>
    </row>
    <row r="68" spans="1:7" ht="13.5" customHeight="1" x14ac:dyDescent="0.25">
      <c r="A68" s="318" t="s">
        <v>657</v>
      </c>
      <c r="B68" s="318"/>
      <c r="C68" s="318"/>
      <c r="D68" s="318"/>
      <c r="E68" s="318"/>
      <c r="F68" s="114"/>
      <c r="G68" s="35"/>
    </row>
    <row r="69" spans="1:7" x14ac:dyDescent="0.25">
      <c r="A69" s="318" t="s">
        <v>698</v>
      </c>
      <c r="B69" s="318"/>
      <c r="C69" s="318"/>
      <c r="D69" s="318"/>
      <c r="E69" s="318"/>
      <c r="F69" s="114"/>
      <c r="G69" s="35"/>
    </row>
  </sheetData>
  <mergeCells count="5">
    <mergeCell ref="A68:E68"/>
    <mergeCell ref="A69:E69"/>
    <mergeCell ref="A4:E4"/>
    <mergeCell ref="A5:E5"/>
    <mergeCell ref="D7:E7"/>
  </mergeCells>
  <phoneticPr fontId="0" type="noConversion"/>
  <printOptions horizontalCentered="1"/>
  <pageMargins left="0.24" right="0.24" top="0.2" bottom="0.4" header="0.2" footer="0.19"/>
  <pageSetup paperSize="9" scale="73" firstPageNumber="1231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1" manualBreakCount="1">
    <brk id="47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F106"/>
  <sheetViews>
    <sheetView topLeftCell="A80" zoomScaleNormal="100" workbookViewId="0">
      <selection activeCell="H98" sqref="H98"/>
    </sheetView>
  </sheetViews>
  <sheetFormatPr defaultRowHeight="13.5" x14ac:dyDescent="0.25"/>
  <cols>
    <col min="1" max="1" width="67.5703125" style="15" customWidth="1"/>
    <col min="2" max="2" width="14.85546875" style="174" bestFit="1" customWidth="1"/>
    <col min="3" max="3" width="15" style="174" bestFit="1" customWidth="1"/>
    <col min="4" max="4" width="15.140625" style="174" bestFit="1" customWidth="1"/>
    <col min="5" max="5" width="12.5703125" style="173" customWidth="1"/>
    <col min="6" max="16384" width="9.140625" style="22"/>
  </cols>
  <sheetData>
    <row r="1" spans="1:6" x14ac:dyDescent="0.25">
      <c r="E1" s="155" t="s">
        <v>710</v>
      </c>
    </row>
    <row r="2" spans="1:6" x14ac:dyDescent="0.25">
      <c r="E2" s="155" t="s">
        <v>618</v>
      </c>
    </row>
    <row r="3" spans="1:6" x14ac:dyDescent="0.25">
      <c r="E3" s="155"/>
    </row>
    <row r="4" spans="1:6" ht="14.25" x14ac:dyDescent="0.25">
      <c r="A4" s="327" t="s">
        <v>225</v>
      </c>
      <c r="B4" s="327"/>
      <c r="C4" s="327"/>
      <c r="D4" s="327"/>
      <c r="E4" s="327"/>
    </row>
    <row r="5" spans="1:6" ht="62.25" customHeight="1" x14ac:dyDescent="0.25">
      <c r="A5" s="322" t="s">
        <v>252</v>
      </c>
      <c r="B5" s="322"/>
      <c r="C5" s="322"/>
      <c r="D5" s="322"/>
      <c r="E5" s="322"/>
    </row>
    <row r="6" spans="1:6" ht="21" customHeight="1" x14ac:dyDescent="0.25">
      <c r="A6" s="24"/>
      <c r="B6" s="24"/>
      <c r="C6" s="24"/>
      <c r="D6" s="24"/>
      <c r="E6" s="24"/>
    </row>
    <row r="7" spans="1:6" ht="14.25" x14ac:dyDescent="0.25">
      <c r="A7" s="24"/>
      <c r="B7" s="162"/>
      <c r="C7" s="162"/>
      <c r="D7" s="326" t="s">
        <v>230</v>
      </c>
      <c r="E7" s="326"/>
    </row>
    <row r="8" spans="1:6" ht="60.75" customHeight="1" x14ac:dyDescent="0.25">
      <c r="A8" s="68" t="s">
        <v>568</v>
      </c>
      <c r="B8" s="175" t="s">
        <v>226</v>
      </c>
      <c r="C8" s="175" t="s">
        <v>227</v>
      </c>
      <c r="D8" s="175" t="s">
        <v>228</v>
      </c>
      <c r="E8" s="171" t="s">
        <v>229</v>
      </c>
    </row>
    <row r="9" spans="1:6" s="178" customFormat="1" ht="18.75" customHeight="1" x14ac:dyDescent="0.25">
      <c r="A9" s="28" t="s">
        <v>635</v>
      </c>
      <c r="B9" s="235">
        <f>B11+B12+B13+B14+B15+B16+B17+B18</f>
        <v>3278.2</v>
      </c>
      <c r="C9" s="235">
        <f>C11+C12+C13+C14+C15+C16+C17+C18</f>
        <v>3278.2</v>
      </c>
      <c r="D9" s="235">
        <f>D11+D12+D13+D14+D15+D16+D17+D18</f>
        <v>3278.2</v>
      </c>
      <c r="E9" s="84">
        <f>D9/C9</f>
        <v>1</v>
      </c>
      <c r="F9" s="274"/>
    </row>
    <row r="10" spans="1:6" x14ac:dyDescent="0.25">
      <c r="A10" s="128" t="s">
        <v>570</v>
      </c>
      <c r="B10" s="266"/>
      <c r="C10" s="266"/>
      <c r="D10" s="266"/>
      <c r="E10" s="170"/>
      <c r="F10" s="274"/>
    </row>
    <row r="11" spans="1:6" ht="17.25" customHeight="1" x14ac:dyDescent="0.25">
      <c r="A11" s="30" t="s">
        <v>253</v>
      </c>
      <c r="B11" s="196">
        <v>180</v>
      </c>
      <c r="C11" s="196">
        <v>180</v>
      </c>
      <c r="D11" s="196">
        <v>180</v>
      </c>
      <c r="E11" s="282">
        <f t="shared" ref="E11:E19" si="0">D11/C11</f>
        <v>1</v>
      </c>
      <c r="F11" s="274"/>
    </row>
    <row r="12" spans="1:6" ht="19.5" customHeight="1" x14ac:dyDescent="0.25">
      <c r="A12" s="30" t="s">
        <v>636</v>
      </c>
      <c r="B12" s="196">
        <v>430</v>
      </c>
      <c r="C12" s="196">
        <v>430</v>
      </c>
      <c r="D12" s="196">
        <v>430</v>
      </c>
      <c r="E12" s="282">
        <f t="shared" si="0"/>
        <v>1</v>
      </c>
      <c r="F12" s="274"/>
    </row>
    <row r="13" spans="1:6" ht="30.75" customHeight="1" x14ac:dyDescent="0.25">
      <c r="A13" s="129" t="s">
        <v>637</v>
      </c>
      <c r="B13" s="196">
        <v>200</v>
      </c>
      <c r="C13" s="196">
        <v>200</v>
      </c>
      <c r="D13" s="196">
        <v>200</v>
      </c>
      <c r="E13" s="282">
        <f t="shared" si="0"/>
        <v>1</v>
      </c>
      <c r="F13" s="274"/>
    </row>
    <row r="14" spans="1:6" ht="15.75" customHeight="1" x14ac:dyDescent="0.25">
      <c r="A14" s="129" t="s">
        <v>351</v>
      </c>
      <c r="B14" s="196">
        <v>400</v>
      </c>
      <c r="C14" s="196">
        <v>400</v>
      </c>
      <c r="D14" s="196">
        <v>400</v>
      </c>
      <c r="E14" s="282">
        <f t="shared" si="0"/>
        <v>1</v>
      </c>
      <c r="F14" s="274"/>
    </row>
    <row r="15" spans="1:6" ht="20.25" customHeight="1" x14ac:dyDescent="0.25">
      <c r="A15" s="129" t="s">
        <v>625</v>
      </c>
      <c r="B15" s="196">
        <v>760</v>
      </c>
      <c r="C15" s="196">
        <v>760</v>
      </c>
      <c r="D15" s="196">
        <v>760</v>
      </c>
      <c r="E15" s="282">
        <f t="shared" si="0"/>
        <v>1</v>
      </c>
      <c r="F15" s="274"/>
    </row>
    <row r="16" spans="1:6" ht="20.25" customHeight="1" x14ac:dyDescent="0.25">
      <c r="A16" s="129" t="s">
        <v>104</v>
      </c>
      <c r="B16" s="196">
        <v>530</v>
      </c>
      <c r="C16" s="196">
        <v>530</v>
      </c>
      <c r="D16" s="196">
        <v>530</v>
      </c>
      <c r="E16" s="282">
        <f t="shared" si="0"/>
        <v>1</v>
      </c>
      <c r="F16" s="274"/>
    </row>
    <row r="17" spans="1:6" ht="17.25" customHeight="1" x14ac:dyDescent="0.25">
      <c r="A17" s="129" t="s">
        <v>638</v>
      </c>
      <c r="B17" s="196">
        <v>400</v>
      </c>
      <c r="C17" s="196">
        <v>400</v>
      </c>
      <c r="D17" s="196">
        <v>400</v>
      </c>
      <c r="E17" s="282">
        <f t="shared" si="0"/>
        <v>1</v>
      </c>
      <c r="F17" s="274"/>
    </row>
    <row r="18" spans="1:6" ht="18" customHeight="1" x14ac:dyDescent="0.25">
      <c r="A18" s="30" t="s">
        <v>639</v>
      </c>
      <c r="B18" s="196">
        <v>378.2</v>
      </c>
      <c r="C18" s="196">
        <v>378.2</v>
      </c>
      <c r="D18" s="196">
        <v>378.2</v>
      </c>
      <c r="E18" s="282">
        <f t="shared" si="0"/>
        <v>1</v>
      </c>
      <c r="F18" s="274"/>
    </row>
    <row r="19" spans="1:6" s="178" customFormat="1" ht="20.25" customHeight="1" x14ac:dyDescent="0.25">
      <c r="A19" s="28" t="s">
        <v>715</v>
      </c>
      <c r="B19" s="235">
        <f>B21+B22+B23+B24+B26+B25+B27+B28+B29</f>
        <v>3195.4</v>
      </c>
      <c r="C19" s="235">
        <f>C21+C22+C23+C24+C26+C25+C27+C28+C29</f>
        <v>3195.4</v>
      </c>
      <c r="D19" s="235">
        <f>D21+D22+D23+D24+D26+D25+D27+D28+D29</f>
        <v>3195.4</v>
      </c>
      <c r="E19" s="84">
        <f t="shared" si="0"/>
        <v>1</v>
      </c>
      <c r="F19" s="274"/>
    </row>
    <row r="20" spans="1:6" ht="15" customHeight="1" x14ac:dyDescent="0.25">
      <c r="A20" s="128" t="s">
        <v>570</v>
      </c>
      <c r="B20" s="218"/>
      <c r="C20" s="218"/>
      <c r="D20" s="218"/>
      <c r="E20" s="137"/>
      <c r="F20" s="274"/>
    </row>
    <row r="21" spans="1:6" ht="18" customHeight="1" x14ac:dyDescent="0.25">
      <c r="A21" s="32" t="s">
        <v>254</v>
      </c>
      <c r="B21" s="196">
        <v>250</v>
      </c>
      <c r="C21" s="196">
        <v>250</v>
      </c>
      <c r="D21" s="196">
        <v>250</v>
      </c>
      <c r="E21" s="282">
        <f t="shared" ref="E21:E30" si="1">D21/C21</f>
        <v>1</v>
      </c>
      <c r="F21" s="274"/>
    </row>
    <row r="22" spans="1:6" ht="18.75" customHeight="1" x14ac:dyDescent="0.25">
      <c r="A22" s="32" t="s">
        <v>56</v>
      </c>
      <c r="B22" s="196">
        <v>170</v>
      </c>
      <c r="C22" s="196">
        <v>170</v>
      </c>
      <c r="D22" s="196">
        <v>170</v>
      </c>
      <c r="E22" s="282">
        <f t="shared" si="1"/>
        <v>1</v>
      </c>
      <c r="F22" s="274"/>
    </row>
    <row r="23" spans="1:6" ht="33" customHeight="1" x14ac:dyDescent="0.25">
      <c r="A23" s="30" t="s">
        <v>85</v>
      </c>
      <c r="B23" s="196">
        <v>335</v>
      </c>
      <c r="C23" s="196">
        <v>335</v>
      </c>
      <c r="D23" s="196">
        <v>335</v>
      </c>
      <c r="E23" s="282">
        <f t="shared" si="1"/>
        <v>1</v>
      </c>
      <c r="F23" s="274"/>
    </row>
    <row r="24" spans="1:6" x14ac:dyDescent="0.25">
      <c r="A24" s="129" t="s">
        <v>57</v>
      </c>
      <c r="B24" s="196">
        <v>350</v>
      </c>
      <c r="C24" s="196">
        <v>350</v>
      </c>
      <c r="D24" s="196">
        <v>350</v>
      </c>
      <c r="E24" s="282">
        <f t="shared" si="1"/>
        <v>1</v>
      </c>
      <c r="F24" s="274"/>
    </row>
    <row r="25" spans="1:6" x14ac:dyDescent="0.25">
      <c r="A25" s="129" t="s">
        <v>700</v>
      </c>
      <c r="B25" s="196">
        <v>550.4</v>
      </c>
      <c r="C25" s="196">
        <v>550.4</v>
      </c>
      <c r="D25" s="196">
        <v>550.4</v>
      </c>
      <c r="E25" s="282">
        <f t="shared" si="1"/>
        <v>1</v>
      </c>
      <c r="F25" s="274"/>
    </row>
    <row r="26" spans="1:6" x14ac:dyDescent="0.25">
      <c r="A26" s="129" t="s">
        <v>58</v>
      </c>
      <c r="B26" s="196">
        <v>380</v>
      </c>
      <c r="C26" s="196">
        <v>380</v>
      </c>
      <c r="D26" s="196">
        <v>380</v>
      </c>
      <c r="E26" s="282">
        <f t="shared" si="1"/>
        <v>1</v>
      </c>
      <c r="F26" s="274"/>
    </row>
    <row r="27" spans="1:6" x14ac:dyDescent="0.25">
      <c r="A27" s="129" t="s">
        <v>625</v>
      </c>
      <c r="B27" s="196">
        <v>500</v>
      </c>
      <c r="C27" s="196">
        <v>500</v>
      </c>
      <c r="D27" s="196">
        <v>500</v>
      </c>
      <c r="E27" s="282">
        <f t="shared" si="1"/>
        <v>1</v>
      </c>
      <c r="F27" s="274"/>
    </row>
    <row r="28" spans="1:6" x14ac:dyDescent="0.25">
      <c r="A28" s="130" t="s">
        <v>59</v>
      </c>
      <c r="B28" s="196">
        <v>590</v>
      </c>
      <c r="C28" s="196">
        <v>590</v>
      </c>
      <c r="D28" s="196">
        <v>590</v>
      </c>
      <c r="E28" s="282">
        <f t="shared" si="1"/>
        <v>1</v>
      </c>
      <c r="F28" s="274"/>
    </row>
    <row r="29" spans="1:6" x14ac:dyDescent="0.25">
      <c r="A29" s="132" t="s">
        <v>60</v>
      </c>
      <c r="B29" s="196">
        <v>70</v>
      </c>
      <c r="C29" s="196">
        <v>70</v>
      </c>
      <c r="D29" s="196">
        <v>70</v>
      </c>
      <c r="E29" s="282">
        <f t="shared" si="1"/>
        <v>1</v>
      </c>
      <c r="F29" s="274"/>
    </row>
    <row r="30" spans="1:6" s="178" customFormat="1" ht="18" customHeight="1" x14ac:dyDescent="0.25">
      <c r="A30" s="28" t="s">
        <v>633</v>
      </c>
      <c r="B30" s="235">
        <f>B32+B33</f>
        <v>2563.6</v>
      </c>
      <c r="C30" s="235">
        <f>C32+C33</f>
        <v>2563.6</v>
      </c>
      <c r="D30" s="235">
        <f>D32+D33</f>
        <v>2563.6</v>
      </c>
      <c r="E30" s="84">
        <f t="shared" si="1"/>
        <v>1</v>
      </c>
      <c r="F30" s="274"/>
    </row>
    <row r="31" spans="1:6" x14ac:dyDescent="0.25">
      <c r="A31" s="128" t="s">
        <v>570</v>
      </c>
      <c r="B31" s="266"/>
      <c r="C31" s="266"/>
      <c r="D31" s="266"/>
      <c r="E31" s="170"/>
      <c r="F31" s="274"/>
    </row>
    <row r="32" spans="1:6" ht="27" x14ac:dyDescent="0.25">
      <c r="A32" s="30" t="s">
        <v>634</v>
      </c>
      <c r="B32" s="196">
        <v>1550</v>
      </c>
      <c r="C32" s="196">
        <v>1550</v>
      </c>
      <c r="D32" s="196">
        <v>1550</v>
      </c>
      <c r="E32" s="282">
        <f>D32/C32</f>
        <v>1</v>
      </c>
      <c r="F32" s="274"/>
    </row>
    <row r="33" spans="1:6" ht="27" x14ac:dyDescent="0.25">
      <c r="A33" s="30" t="s">
        <v>100</v>
      </c>
      <c r="B33" s="196">
        <v>1013.6</v>
      </c>
      <c r="C33" s="196">
        <v>1013.6</v>
      </c>
      <c r="D33" s="196">
        <v>1013.6</v>
      </c>
      <c r="E33" s="282">
        <f>D33/C33</f>
        <v>1</v>
      </c>
      <c r="F33" s="274"/>
    </row>
    <row r="34" spans="1:6" s="178" customFormat="1" ht="17.25" customHeight="1" x14ac:dyDescent="0.25">
      <c r="A34" s="28" t="s">
        <v>716</v>
      </c>
      <c r="B34" s="235">
        <f>B36+B37+B38+B39+B40+B41+B42+B43</f>
        <v>3278.2</v>
      </c>
      <c r="C34" s="235">
        <f>C36+C37+C38+C39+C40+C41+C42+C43</f>
        <v>3278.2</v>
      </c>
      <c r="D34" s="235">
        <f>D36+D37+D38+D39+D40+D41</f>
        <v>835</v>
      </c>
      <c r="E34" s="84">
        <f>D34/C34</f>
        <v>0.25471295222988227</v>
      </c>
      <c r="F34" s="274"/>
    </row>
    <row r="35" spans="1:6" x14ac:dyDescent="0.25">
      <c r="A35" s="128" t="s">
        <v>570</v>
      </c>
      <c r="B35" s="218"/>
      <c r="C35" s="218"/>
      <c r="D35" s="218"/>
      <c r="E35" s="137"/>
      <c r="F35" s="274"/>
    </row>
    <row r="36" spans="1:6" x14ac:dyDescent="0.25">
      <c r="A36" s="32" t="s">
        <v>254</v>
      </c>
      <c r="B36" s="196">
        <v>550.20000000000005</v>
      </c>
      <c r="C36" s="196">
        <v>550.20000000000005</v>
      </c>
      <c r="D36" s="196">
        <v>400</v>
      </c>
      <c r="E36" s="282">
        <f>D36/C36</f>
        <v>0.72700836059614682</v>
      </c>
      <c r="F36" s="274"/>
    </row>
    <row r="37" spans="1:6" x14ac:dyDescent="0.25">
      <c r="A37" s="132" t="s">
        <v>383</v>
      </c>
      <c r="B37" s="196">
        <v>400</v>
      </c>
      <c r="C37" s="196">
        <v>400</v>
      </c>
      <c r="D37" s="250">
        <v>0</v>
      </c>
      <c r="E37" s="224">
        <v>0</v>
      </c>
      <c r="F37" s="274"/>
    </row>
    <row r="38" spans="1:6" x14ac:dyDescent="0.25">
      <c r="A38" s="132" t="s">
        <v>722</v>
      </c>
      <c r="B38" s="196">
        <v>400</v>
      </c>
      <c r="C38" s="196">
        <v>400</v>
      </c>
      <c r="D38" s="250">
        <v>0</v>
      </c>
      <c r="E38" s="224">
        <v>0</v>
      </c>
      <c r="F38" s="274"/>
    </row>
    <row r="39" spans="1:6" x14ac:dyDescent="0.25">
      <c r="A39" s="132" t="s">
        <v>61</v>
      </c>
      <c r="B39" s="196">
        <v>350</v>
      </c>
      <c r="C39" s="196">
        <v>350</v>
      </c>
      <c r="D39" s="250">
        <v>0</v>
      </c>
      <c r="E39" s="224">
        <v>0</v>
      </c>
      <c r="F39" s="274"/>
    </row>
    <row r="40" spans="1:6" x14ac:dyDescent="0.25">
      <c r="A40" s="132" t="s">
        <v>62</v>
      </c>
      <c r="B40" s="196">
        <v>450</v>
      </c>
      <c r="C40" s="196">
        <v>450</v>
      </c>
      <c r="D40" s="250">
        <v>0</v>
      </c>
      <c r="E40" s="224">
        <v>0</v>
      </c>
      <c r="F40" s="274"/>
    </row>
    <row r="41" spans="1:6" x14ac:dyDescent="0.25">
      <c r="A41" s="130" t="s">
        <v>701</v>
      </c>
      <c r="B41" s="196">
        <v>500</v>
      </c>
      <c r="C41" s="196">
        <v>500</v>
      </c>
      <c r="D41" s="196">
        <v>435</v>
      </c>
      <c r="E41" s="282">
        <f>D41/C41</f>
        <v>0.87</v>
      </c>
      <c r="F41" s="274"/>
    </row>
    <row r="42" spans="1:6" x14ac:dyDescent="0.25">
      <c r="A42" s="132" t="s">
        <v>81</v>
      </c>
      <c r="B42" s="196">
        <v>350</v>
      </c>
      <c r="C42" s="196">
        <v>350</v>
      </c>
      <c r="D42" s="250">
        <v>0</v>
      </c>
      <c r="E42" s="224">
        <v>0</v>
      </c>
      <c r="F42" s="274"/>
    </row>
    <row r="43" spans="1:6" x14ac:dyDescent="0.25">
      <c r="A43" s="132" t="s">
        <v>384</v>
      </c>
      <c r="B43" s="196">
        <v>278</v>
      </c>
      <c r="C43" s="196">
        <v>278</v>
      </c>
      <c r="D43" s="250">
        <v>0</v>
      </c>
      <c r="E43" s="224">
        <v>0</v>
      </c>
      <c r="F43" s="274"/>
    </row>
    <row r="44" spans="1:6" s="178" customFormat="1" ht="16.5" customHeight="1" x14ac:dyDescent="0.25">
      <c r="A44" s="28" t="s">
        <v>717</v>
      </c>
      <c r="B44" s="235">
        <f>B46+B47+B48+B49+B50</f>
        <v>3542.3</v>
      </c>
      <c r="C44" s="235">
        <f>C46+C47+C48+C49+C50</f>
        <v>3542.3</v>
      </c>
      <c r="D44" s="235">
        <f>D46+D47+D48+D49+D50</f>
        <v>3542.3</v>
      </c>
      <c r="E44" s="84">
        <f>D44/C44</f>
        <v>1</v>
      </c>
      <c r="F44" s="274"/>
    </row>
    <row r="45" spans="1:6" x14ac:dyDescent="0.25">
      <c r="A45" s="128" t="s">
        <v>570</v>
      </c>
      <c r="B45" s="140"/>
      <c r="C45" s="140"/>
      <c r="D45" s="140"/>
      <c r="E45" s="137"/>
      <c r="F45" s="274"/>
    </row>
    <row r="46" spans="1:6" ht="17.25" customHeight="1" x14ac:dyDescent="0.25">
      <c r="A46" s="130" t="s">
        <v>63</v>
      </c>
      <c r="B46" s="196">
        <v>400</v>
      </c>
      <c r="C46" s="196">
        <v>400</v>
      </c>
      <c r="D46" s="196">
        <v>400</v>
      </c>
      <c r="E46" s="282">
        <f>D46/C46</f>
        <v>1</v>
      </c>
      <c r="F46" s="274"/>
    </row>
    <row r="47" spans="1:6" ht="18.75" customHeight="1" x14ac:dyDescent="0.25">
      <c r="A47" s="129" t="s">
        <v>58</v>
      </c>
      <c r="B47" s="196">
        <v>880</v>
      </c>
      <c r="C47" s="196">
        <v>880</v>
      </c>
      <c r="D47" s="196">
        <v>880</v>
      </c>
      <c r="E47" s="282">
        <f>D47/C47</f>
        <v>1</v>
      </c>
      <c r="F47" s="274"/>
    </row>
    <row r="48" spans="1:6" ht="32.25" customHeight="1" x14ac:dyDescent="0.25">
      <c r="A48" s="132" t="s">
        <v>64</v>
      </c>
      <c r="B48" s="196">
        <v>257.3</v>
      </c>
      <c r="C48" s="196">
        <v>257.3</v>
      </c>
      <c r="D48" s="196">
        <v>257.3</v>
      </c>
      <c r="E48" s="282">
        <f>D48/C48</f>
        <v>1</v>
      </c>
      <c r="F48" s="274"/>
    </row>
    <row r="49" spans="1:6" ht="18" customHeight="1" x14ac:dyDescent="0.25">
      <c r="A49" s="132" t="s">
        <v>359</v>
      </c>
      <c r="B49" s="196">
        <v>900</v>
      </c>
      <c r="C49" s="196">
        <v>900</v>
      </c>
      <c r="D49" s="196">
        <v>900</v>
      </c>
      <c r="E49" s="282">
        <f>D49/C49</f>
        <v>1</v>
      </c>
      <c r="F49" s="274"/>
    </row>
    <row r="50" spans="1:6" ht="27" x14ac:dyDescent="0.25">
      <c r="A50" s="132" t="s">
        <v>65</v>
      </c>
      <c r="B50" s="196">
        <v>1105</v>
      </c>
      <c r="C50" s="196">
        <v>1105</v>
      </c>
      <c r="D50" s="196">
        <v>1105</v>
      </c>
      <c r="E50" s="282">
        <f>D50/C50</f>
        <v>1</v>
      </c>
      <c r="F50" s="274"/>
    </row>
    <row r="51" spans="1:6" s="178" customFormat="1" ht="14.25" x14ac:dyDescent="0.25">
      <c r="A51" s="28" t="s">
        <v>564</v>
      </c>
      <c r="B51" s="235">
        <f>B53+B54+B55+B56+B57+B58+B59</f>
        <v>2404</v>
      </c>
      <c r="C51" s="235">
        <f>C53+C54+C55+C56+C57+C58+C59</f>
        <v>2404</v>
      </c>
      <c r="D51" s="235">
        <f>D53+D54+D55+D56+D57+D58+D59</f>
        <v>2404</v>
      </c>
      <c r="E51" s="84">
        <v>1</v>
      </c>
      <c r="F51" s="274"/>
    </row>
    <row r="52" spans="1:6" ht="14.25" x14ac:dyDescent="0.25">
      <c r="A52" s="128" t="s">
        <v>570</v>
      </c>
      <c r="B52" s="177"/>
      <c r="C52" s="177"/>
      <c r="D52" s="177"/>
      <c r="E52" s="169"/>
      <c r="F52" s="274"/>
    </row>
    <row r="53" spans="1:6" ht="16.5" customHeight="1" x14ac:dyDescent="0.25">
      <c r="A53" s="32" t="s">
        <v>254</v>
      </c>
      <c r="B53" s="196">
        <v>550</v>
      </c>
      <c r="C53" s="196">
        <v>550</v>
      </c>
      <c r="D53" s="196">
        <v>550</v>
      </c>
      <c r="E53" s="282">
        <f>D53/C53</f>
        <v>1</v>
      </c>
      <c r="F53" s="274"/>
    </row>
    <row r="54" spans="1:6" ht="17.25" customHeight="1" x14ac:dyDescent="0.25">
      <c r="A54" s="133" t="s">
        <v>66</v>
      </c>
      <c r="B54" s="196">
        <v>300</v>
      </c>
      <c r="C54" s="196">
        <v>300</v>
      </c>
      <c r="D54" s="196">
        <v>300</v>
      </c>
      <c r="E54" s="282">
        <f t="shared" ref="E54:E59" si="2">D54/C54</f>
        <v>1</v>
      </c>
      <c r="F54" s="274"/>
    </row>
    <row r="55" spans="1:6" ht="18" customHeight="1" x14ac:dyDescent="0.25">
      <c r="A55" s="131" t="s">
        <v>722</v>
      </c>
      <c r="B55" s="196">
        <v>320</v>
      </c>
      <c r="C55" s="196">
        <v>320</v>
      </c>
      <c r="D55" s="196">
        <v>320</v>
      </c>
      <c r="E55" s="282">
        <f t="shared" si="2"/>
        <v>1</v>
      </c>
      <c r="F55" s="274"/>
    </row>
    <row r="56" spans="1:6" ht="20.25" customHeight="1" x14ac:dyDescent="0.25">
      <c r="A56" s="129" t="s">
        <v>67</v>
      </c>
      <c r="B56" s="196">
        <v>350</v>
      </c>
      <c r="C56" s="196">
        <v>350</v>
      </c>
      <c r="D56" s="196">
        <v>350</v>
      </c>
      <c r="E56" s="282">
        <f t="shared" si="2"/>
        <v>1</v>
      </c>
      <c r="F56" s="274"/>
    </row>
    <row r="57" spans="1:6" ht="21" customHeight="1" x14ac:dyDescent="0.25">
      <c r="A57" s="129" t="s">
        <v>702</v>
      </c>
      <c r="B57" s="196">
        <v>274</v>
      </c>
      <c r="C57" s="196">
        <v>274</v>
      </c>
      <c r="D57" s="196">
        <v>274</v>
      </c>
      <c r="E57" s="282">
        <f t="shared" si="2"/>
        <v>1</v>
      </c>
      <c r="F57" s="274"/>
    </row>
    <row r="58" spans="1:6" ht="29.25" customHeight="1" x14ac:dyDescent="0.25">
      <c r="A58" s="129" t="s">
        <v>640</v>
      </c>
      <c r="B58" s="196">
        <v>310</v>
      </c>
      <c r="C58" s="196">
        <v>310</v>
      </c>
      <c r="D58" s="196">
        <v>310</v>
      </c>
      <c r="E58" s="282">
        <f t="shared" si="2"/>
        <v>1</v>
      </c>
      <c r="F58" s="274"/>
    </row>
    <row r="59" spans="1:6" ht="16.5" customHeight="1" x14ac:dyDescent="0.25">
      <c r="A59" s="129" t="s">
        <v>625</v>
      </c>
      <c r="B59" s="196">
        <v>300</v>
      </c>
      <c r="C59" s="196">
        <v>300</v>
      </c>
      <c r="D59" s="196">
        <v>300</v>
      </c>
      <c r="E59" s="282">
        <f t="shared" si="2"/>
        <v>1</v>
      </c>
      <c r="F59" s="274"/>
    </row>
    <row r="60" spans="1:6" s="178" customFormat="1" ht="14.25" x14ac:dyDescent="0.25">
      <c r="A60" s="28" t="s">
        <v>718</v>
      </c>
      <c r="B60" s="235">
        <f>B62+B63+B64+B65+B66</f>
        <v>3457.7</v>
      </c>
      <c r="C60" s="235">
        <f>C62+C63+C64+C65+C66</f>
        <v>3457.7</v>
      </c>
      <c r="D60" s="235">
        <f>D62+D63+D64+D65+D66</f>
        <v>3457.7</v>
      </c>
      <c r="E60" s="84">
        <f>D60/C60</f>
        <v>1</v>
      </c>
      <c r="F60" s="274"/>
    </row>
    <row r="61" spans="1:6" ht="14.25" x14ac:dyDescent="0.25">
      <c r="A61" s="128" t="s">
        <v>570</v>
      </c>
      <c r="B61" s="163"/>
      <c r="C61" s="163"/>
      <c r="D61" s="163"/>
      <c r="E61" s="169"/>
      <c r="F61" s="274"/>
    </row>
    <row r="62" spans="1:6" ht="17.25" customHeight="1" x14ac:dyDescent="0.25">
      <c r="A62" s="32" t="s">
        <v>68</v>
      </c>
      <c r="B62" s="196">
        <v>607.70000000000005</v>
      </c>
      <c r="C62" s="196">
        <v>607.70000000000005</v>
      </c>
      <c r="D62" s="196">
        <v>607.70000000000005</v>
      </c>
      <c r="E62" s="282">
        <f t="shared" ref="E62:E72" si="3">D62/C62</f>
        <v>1</v>
      </c>
      <c r="F62" s="274"/>
    </row>
    <row r="63" spans="1:6" ht="18" customHeight="1" x14ac:dyDescent="0.25">
      <c r="A63" s="32" t="s">
        <v>385</v>
      </c>
      <c r="B63" s="196">
        <v>350</v>
      </c>
      <c r="C63" s="196">
        <v>350</v>
      </c>
      <c r="D63" s="196">
        <v>350</v>
      </c>
      <c r="E63" s="282">
        <f t="shared" si="3"/>
        <v>1</v>
      </c>
      <c r="F63" s="274"/>
    </row>
    <row r="64" spans="1:6" ht="18.75" customHeight="1" x14ac:dyDescent="0.25">
      <c r="A64" s="30" t="s">
        <v>624</v>
      </c>
      <c r="B64" s="196">
        <v>300</v>
      </c>
      <c r="C64" s="196">
        <v>300</v>
      </c>
      <c r="D64" s="196">
        <v>300</v>
      </c>
      <c r="E64" s="282">
        <f t="shared" si="3"/>
        <v>1</v>
      </c>
      <c r="F64" s="274"/>
    </row>
    <row r="65" spans="1:6" ht="20.25" customHeight="1" x14ac:dyDescent="0.25">
      <c r="A65" s="30" t="s">
        <v>69</v>
      </c>
      <c r="B65" s="196">
        <v>1200</v>
      </c>
      <c r="C65" s="196">
        <v>1200</v>
      </c>
      <c r="D65" s="196">
        <v>1200</v>
      </c>
      <c r="E65" s="282">
        <f t="shared" si="3"/>
        <v>1</v>
      </c>
      <c r="F65" s="274"/>
    </row>
    <row r="66" spans="1:6" ht="17.25" customHeight="1" x14ac:dyDescent="0.25">
      <c r="A66" s="32" t="s">
        <v>70</v>
      </c>
      <c r="B66" s="196">
        <v>1000</v>
      </c>
      <c r="C66" s="196">
        <v>1000</v>
      </c>
      <c r="D66" s="196">
        <v>1000</v>
      </c>
      <c r="E66" s="282">
        <f t="shared" si="3"/>
        <v>1</v>
      </c>
      <c r="F66" s="274"/>
    </row>
    <row r="67" spans="1:6" s="178" customFormat="1" ht="14.25" x14ac:dyDescent="0.25">
      <c r="A67" s="28" t="s">
        <v>719</v>
      </c>
      <c r="B67" s="235">
        <f>B69+B70+B71+B72+B73+B74</f>
        <v>7171.7</v>
      </c>
      <c r="C67" s="235">
        <f>C69+C70+C71+C72+C73+C74</f>
        <v>7171.7</v>
      </c>
      <c r="D67" s="235">
        <f>D69+D70+D71+D72+D73+D74</f>
        <v>7171.2</v>
      </c>
      <c r="E67" s="84">
        <f t="shared" si="3"/>
        <v>0.99993028152320929</v>
      </c>
      <c r="F67" s="274"/>
    </row>
    <row r="68" spans="1:6" x14ac:dyDescent="0.25">
      <c r="A68" s="128" t="s">
        <v>570</v>
      </c>
      <c r="B68" s="196"/>
      <c r="C68" s="196"/>
      <c r="D68" s="196"/>
      <c r="E68" s="170"/>
      <c r="F68" s="274"/>
    </row>
    <row r="69" spans="1:6" x14ac:dyDescent="0.25">
      <c r="A69" s="129" t="s">
        <v>105</v>
      </c>
      <c r="B69" s="196">
        <v>800</v>
      </c>
      <c r="C69" s="196">
        <v>800</v>
      </c>
      <c r="D69" s="196">
        <v>800</v>
      </c>
      <c r="E69" s="282">
        <f t="shared" si="3"/>
        <v>1</v>
      </c>
      <c r="F69" s="274"/>
    </row>
    <row r="70" spans="1:6" ht="17.25" customHeight="1" x14ac:dyDescent="0.25">
      <c r="A70" s="129" t="s">
        <v>71</v>
      </c>
      <c r="B70" s="196">
        <v>2000</v>
      </c>
      <c r="C70" s="196">
        <v>4472.2</v>
      </c>
      <c r="D70" s="196">
        <v>4471.7</v>
      </c>
      <c r="E70" s="282">
        <f t="shared" si="3"/>
        <v>0.99988819820222707</v>
      </c>
      <c r="F70" s="274"/>
    </row>
    <row r="71" spans="1:6" ht="17.25" customHeight="1" x14ac:dyDescent="0.25">
      <c r="A71" s="129" t="s">
        <v>106</v>
      </c>
      <c r="B71" s="196">
        <v>871.7</v>
      </c>
      <c r="C71" s="250">
        <v>0</v>
      </c>
      <c r="D71" s="250">
        <v>0</v>
      </c>
      <c r="E71" s="282"/>
      <c r="F71" s="274"/>
    </row>
    <row r="72" spans="1:6" ht="21" customHeight="1" x14ac:dyDescent="0.25">
      <c r="A72" s="130" t="s">
        <v>107</v>
      </c>
      <c r="B72" s="196">
        <v>800</v>
      </c>
      <c r="C72" s="196">
        <v>699.5</v>
      </c>
      <c r="D72" s="196">
        <v>699.5</v>
      </c>
      <c r="E72" s="282">
        <f t="shared" si="3"/>
        <v>1</v>
      </c>
      <c r="F72" s="274"/>
    </row>
    <row r="73" spans="1:6" ht="18" customHeight="1" x14ac:dyDescent="0.25">
      <c r="A73" s="130" t="s">
        <v>569</v>
      </c>
      <c r="B73" s="196">
        <v>800</v>
      </c>
      <c r="C73" s="250">
        <v>0</v>
      </c>
      <c r="D73" s="250">
        <v>0</v>
      </c>
      <c r="E73" s="224">
        <v>0</v>
      </c>
      <c r="F73" s="274"/>
    </row>
    <row r="74" spans="1:6" ht="18" customHeight="1" x14ac:dyDescent="0.25">
      <c r="A74" s="130" t="s">
        <v>72</v>
      </c>
      <c r="B74" s="196">
        <v>1900</v>
      </c>
      <c r="C74" s="196">
        <v>1200</v>
      </c>
      <c r="D74" s="196">
        <v>1200</v>
      </c>
      <c r="E74" s="282">
        <f>D74/C74</f>
        <v>1</v>
      </c>
      <c r="F74" s="274"/>
    </row>
    <row r="75" spans="1:6" s="178" customFormat="1" ht="21" customHeight="1" x14ac:dyDescent="0.25">
      <c r="A75" s="28" t="s">
        <v>720</v>
      </c>
      <c r="B75" s="235">
        <f>B77+B78+B79+B80+B81+B82+B83+B84+B85+B86+B87+B88+B89+B90+B91</f>
        <v>4938.5</v>
      </c>
      <c r="C75" s="235">
        <f>C77+C78+C79+C80+C81+C82+C83+C84+C85+C86+C87+C88+C89+C90+C91</f>
        <v>4938.5</v>
      </c>
      <c r="D75" s="235">
        <f>D77+D78+D79+D80+D81+D82+D83+D84+D85+D86+D87+D88+D89+D90+D91</f>
        <v>4938.5</v>
      </c>
      <c r="E75" s="84">
        <f>D75/C75</f>
        <v>1</v>
      </c>
      <c r="F75" s="274"/>
    </row>
    <row r="76" spans="1:6" ht="14.25" x14ac:dyDescent="0.25">
      <c r="A76" s="128" t="s">
        <v>570</v>
      </c>
      <c r="B76" s="139"/>
      <c r="C76" s="139"/>
      <c r="D76" s="139"/>
      <c r="E76" s="136"/>
      <c r="F76" s="274"/>
    </row>
    <row r="77" spans="1:6" ht="19.5" customHeight="1" x14ac:dyDescent="0.25">
      <c r="A77" s="32" t="s">
        <v>254</v>
      </c>
      <c r="B77" s="196">
        <v>500</v>
      </c>
      <c r="C77" s="196">
        <v>500</v>
      </c>
      <c r="D77" s="196">
        <v>500</v>
      </c>
      <c r="E77" s="282">
        <v>1</v>
      </c>
      <c r="F77" s="274"/>
    </row>
    <row r="78" spans="1:6" ht="15.75" customHeight="1" x14ac:dyDescent="0.25">
      <c r="A78" s="32" t="s">
        <v>703</v>
      </c>
      <c r="B78" s="196">
        <v>400</v>
      </c>
      <c r="C78" s="196">
        <v>400</v>
      </c>
      <c r="D78" s="196">
        <v>400</v>
      </c>
      <c r="E78" s="282">
        <v>1</v>
      </c>
      <c r="F78" s="274"/>
    </row>
    <row r="79" spans="1:6" ht="18" customHeight="1" x14ac:dyDescent="0.25">
      <c r="A79" s="32" t="s">
        <v>704</v>
      </c>
      <c r="B79" s="196">
        <v>300</v>
      </c>
      <c r="C79" s="196">
        <v>300</v>
      </c>
      <c r="D79" s="196">
        <v>300</v>
      </c>
      <c r="E79" s="282">
        <v>1</v>
      </c>
      <c r="F79" s="274"/>
    </row>
    <row r="80" spans="1:6" ht="31.5" customHeight="1" x14ac:dyDescent="0.25">
      <c r="A80" s="32" t="s">
        <v>705</v>
      </c>
      <c r="B80" s="196">
        <v>320</v>
      </c>
      <c r="C80" s="196">
        <v>320</v>
      </c>
      <c r="D80" s="196">
        <v>320</v>
      </c>
      <c r="E80" s="282">
        <v>1</v>
      </c>
      <c r="F80" s="274"/>
    </row>
    <row r="81" spans="1:6" ht="18" customHeight="1" x14ac:dyDescent="0.25">
      <c r="A81" s="129" t="s">
        <v>73</v>
      </c>
      <c r="B81" s="196">
        <v>250</v>
      </c>
      <c r="C81" s="196">
        <v>250</v>
      </c>
      <c r="D81" s="196">
        <v>250</v>
      </c>
      <c r="E81" s="282">
        <v>1</v>
      </c>
      <c r="F81" s="274"/>
    </row>
    <row r="82" spans="1:6" ht="20.25" customHeight="1" x14ac:dyDescent="0.25">
      <c r="A82" s="129" t="s">
        <v>625</v>
      </c>
      <c r="B82" s="196">
        <v>220</v>
      </c>
      <c r="C82" s="196">
        <v>220</v>
      </c>
      <c r="D82" s="196">
        <v>220</v>
      </c>
      <c r="E82" s="282">
        <v>1</v>
      </c>
      <c r="F82" s="274"/>
    </row>
    <row r="83" spans="1:6" ht="18.75" customHeight="1" x14ac:dyDescent="0.25">
      <c r="A83" s="132" t="s">
        <v>74</v>
      </c>
      <c r="B83" s="196">
        <v>300</v>
      </c>
      <c r="C83" s="196">
        <v>300</v>
      </c>
      <c r="D83" s="196">
        <v>300</v>
      </c>
      <c r="E83" s="282">
        <v>1</v>
      </c>
      <c r="F83" s="274"/>
    </row>
    <row r="84" spans="1:6" ht="16.5" customHeight="1" x14ac:dyDescent="0.25">
      <c r="A84" s="132" t="s">
        <v>358</v>
      </c>
      <c r="B84" s="196">
        <v>250</v>
      </c>
      <c r="C84" s="196">
        <v>250</v>
      </c>
      <c r="D84" s="196">
        <v>250</v>
      </c>
      <c r="E84" s="282">
        <v>1</v>
      </c>
      <c r="F84" s="274"/>
    </row>
    <row r="85" spans="1:6" ht="16.5" customHeight="1" x14ac:dyDescent="0.25">
      <c r="A85" s="129" t="s">
        <v>75</v>
      </c>
      <c r="B85" s="196">
        <v>200</v>
      </c>
      <c r="C85" s="196">
        <v>200</v>
      </c>
      <c r="D85" s="196">
        <v>200</v>
      </c>
      <c r="E85" s="282">
        <v>1</v>
      </c>
      <c r="F85" s="274"/>
    </row>
    <row r="86" spans="1:6" ht="17.25" customHeight="1" x14ac:dyDescent="0.25">
      <c r="A86" s="131" t="s">
        <v>76</v>
      </c>
      <c r="B86" s="196">
        <v>250</v>
      </c>
      <c r="C86" s="196">
        <v>250</v>
      </c>
      <c r="D86" s="196">
        <v>250</v>
      </c>
      <c r="E86" s="282">
        <v>1</v>
      </c>
      <c r="F86" s="274"/>
    </row>
    <row r="87" spans="1:6" ht="27" x14ac:dyDescent="0.25">
      <c r="A87" s="129" t="s">
        <v>84</v>
      </c>
      <c r="B87" s="196">
        <v>300</v>
      </c>
      <c r="C87" s="196">
        <v>300</v>
      </c>
      <c r="D87" s="196">
        <v>300</v>
      </c>
      <c r="E87" s="282">
        <v>1</v>
      </c>
      <c r="F87" s="274"/>
    </row>
    <row r="88" spans="1:6" ht="18" customHeight="1" x14ac:dyDescent="0.25">
      <c r="A88" s="129" t="s">
        <v>77</v>
      </c>
      <c r="B88" s="196">
        <v>300</v>
      </c>
      <c r="C88" s="196">
        <v>300</v>
      </c>
      <c r="D88" s="196">
        <v>300</v>
      </c>
      <c r="E88" s="282">
        <v>1</v>
      </c>
      <c r="F88" s="274"/>
    </row>
    <row r="89" spans="1:6" ht="27" x14ac:dyDescent="0.25">
      <c r="A89" s="129" t="s">
        <v>82</v>
      </c>
      <c r="B89" s="196">
        <v>800</v>
      </c>
      <c r="C89" s="196">
        <v>800</v>
      </c>
      <c r="D89" s="196">
        <v>800</v>
      </c>
      <c r="E89" s="282">
        <v>1</v>
      </c>
      <c r="F89" s="274"/>
    </row>
    <row r="90" spans="1:6" ht="27" x14ac:dyDescent="0.25">
      <c r="A90" s="129" t="s">
        <v>83</v>
      </c>
      <c r="B90" s="196">
        <v>200</v>
      </c>
      <c r="C90" s="196">
        <v>200</v>
      </c>
      <c r="D90" s="196">
        <v>200</v>
      </c>
      <c r="E90" s="282">
        <v>1</v>
      </c>
      <c r="F90" s="274"/>
    </row>
    <row r="91" spans="1:6" ht="18" customHeight="1" x14ac:dyDescent="0.25">
      <c r="A91" s="130" t="s">
        <v>78</v>
      </c>
      <c r="B91" s="196">
        <v>348.5</v>
      </c>
      <c r="C91" s="196">
        <v>348.5</v>
      </c>
      <c r="D91" s="196">
        <v>348.5</v>
      </c>
      <c r="E91" s="282">
        <v>1</v>
      </c>
      <c r="F91" s="274"/>
    </row>
    <row r="92" spans="1:6" s="178" customFormat="1" ht="23.25" customHeight="1" x14ac:dyDescent="0.25">
      <c r="A92" s="28" t="s">
        <v>626</v>
      </c>
      <c r="B92" s="235">
        <f>B94+B95+B96+B97+B98+B99+B100+B101+B102</f>
        <v>3442.1</v>
      </c>
      <c r="C92" s="235">
        <f>C94+C95+C96+C97+C98+C99+C100+C101+C102</f>
        <v>3442.1</v>
      </c>
      <c r="D92" s="235">
        <f>D94+D95+D96+D97+D98+D99+D100+D101+D102</f>
        <v>3442.1</v>
      </c>
      <c r="E92" s="84">
        <f>D92/C92</f>
        <v>1</v>
      </c>
      <c r="F92" s="274"/>
    </row>
    <row r="93" spans="1:6" ht="16.5" customHeight="1" x14ac:dyDescent="0.25">
      <c r="A93" s="128" t="s">
        <v>570</v>
      </c>
      <c r="B93" s="176"/>
      <c r="C93" s="176"/>
      <c r="D93" s="176"/>
      <c r="E93" s="170"/>
      <c r="F93" s="274"/>
    </row>
    <row r="94" spans="1:6" ht="17.25" customHeight="1" x14ac:dyDescent="0.25">
      <c r="A94" s="32" t="s">
        <v>254</v>
      </c>
      <c r="B94" s="196">
        <v>400</v>
      </c>
      <c r="C94" s="196">
        <v>400</v>
      </c>
      <c r="D94" s="196">
        <v>400</v>
      </c>
      <c r="E94" s="282">
        <f t="shared" ref="E94:E102" si="4">D94/C94</f>
        <v>1</v>
      </c>
      <c r="F94" s="274"/>
    </row>
    <row r="95" spans="1:6" ht="16.5" customHeight="1" x14ac:dyDescent="0.25">
      <c r="A95" s="30" t="s">
        <v>627</v>
      </c>
      <c r="B95" s="196">
        <v>350</v>
      </c>
      <c r="C95" s="196">
        <v>350</v>
      </c>
      <c r="D95" s="196">
        <v>350</v>
      </c>
      <c r="E95" s="282">
        <f t="shared" si="4"/>
        <v>1</v>
      </c>
      <c r="F95" s="274"/>
    </row>
    <row r="96" spans="1:6" x14ac:dyDescent="0.25">
      <c r="A96" s="129" t="s">
        <v>628</v>
      </c>
      <c r="B96" s="196">
        <v>250</v>
      </c>
      <c r="C96" s="196">
        <v>250</v>
      </c>
      <c r="D96" s="196">
        <v>250</v>
      </c>
      <c r="E96" s="282">
        <f t="shared" si="4"/>
        <v>1</v>
      </c>
      <c r="F96" s="274"/>
    </row>
    <row r="97" spans="1:6" ht="16.5" customHeight="1" x14ac:dyDescent="0.25">
      <c r="A97" s="129" t="s">
        <v>629</v>
      </c>
      <c r="B97" s="196">
        <v>375</v>
      </c>
      <c r="C97" s="196">
        <v>375</v>
      </c>
      <c r="D97" s="196">
        <v>375</v>
      </c>
      <c r="E97" s="282">
        <f t="shared" si="4"/>
        <v>1</v>
      </c>
      <c r="F97" s="274"/>
    </row>
    <row r="98" spans="1:6" x14ac:dyDescent="0.25">
      <c r="A98" s="129" t="s">
        <v>79</v>
      </c>
      <c r="B98" s="196">
        <v>400</v>
      </c>
      <c r="C98" s="196">
        <v>400</v>
      </c>
      <c r="D98" s="196">
        <v>400</v>
      </c>
      <c r="E98" s="282">
        <f t="shared" si="4"/>
        <v>1</v>
      </c>
      <c r="F98" s="274"/>
    </row>
    <row r="99" spans="1:6" ht="18" customHeight="1" x14ac:dyDescent="0.25">
      <c r="A99" s="129" t="s">
        <v>630</v>
      </c>
      <c r="B99" s="196">
        <v>390</v>
      </c>
      <c r="C99" s="196">
        <v>390</v>
      </c>
      <c r="D99" s="196">
        <v>390</v>
      </c>
      <c r="E99" s="282">
        <f t="shared" si="4"/>
        <v>1</v>
      </c>
      <c r="F99" s="274"/>
    </row>
    <row r="100" spans="1:6" ht="15.75" customHeight="1" x14ac:dyDescent="0.25">
      <c r="A100" s="129" t="s">
        <v>80</v>
      </c>
      <c r="B100" s="196">
        <v>400</v>
      </c>
      <c r="C100" s="196">
        <v>400</v>
      </c>
      <c r="D100" s="196">
        <v>400</v>
      </c>
      <c r="E100" s="282">
        <f t="shared" si="4"/>
        <v>1</v>
      </c>
      <c r="F100" s="274"/>
    </row>
    <row r="101" spans="1:6" ht="28.5" customHeight="1" x14ac:dyDescent="0.25">
      <c r="A101" s="129" t="s">
        <v>631</v>
      </c>
      <c r="B101" s="196">
        <v>300</v>
      </c>
      <c r="C101" s="196">
        <v>300</v>
      </c>
      <c r="D101" s="196">
        <v>300</v>
      </c>
      <c r="E101" s="282">
        <f t="shared" si="4"/>
        <v>1</v>
      </c>
      <c r="F101" s="274"/>
    </row>
    <row r="102" spans="1:6" ht="17.25" customHeight="1" x14ac:dyDescent="0.25">
      <c r="A102" s="30" t="s">
        <v>632</v>
      </c>
      <c r="B102" s="196">
        <v>577.1</v>
      </c>
      <c r="C102" s="196">
        <v>577.1</v>
      </c>
      <c r="D102" s="196">
        <v>577.1</v>
      </c>
      <c r="E102" s="282">
        <f t="shared" si="4"/>
        <v>1</v>
      </c>
      <c r="F102" s="274"/>
    </row>
    <row r="103" spans="1:6" x14ac:dyDescent="0.25">
      <c r="B103" s="69"/>
      <c r="C103" s="69"/>
      <c r="D103" s="69"/>
      <c r="E103" s="172"/>
      <c r="F103" s="274"/>
    </row>
    <row r="105" spans="1:6" s="1" customFormat="1" ht="13.5" customHeight="1" x14ac:dyDescent="0.25">
      <c r="A105" s="318" t="s">
        <v>657</v>
      </c>
      <c r="B105" s="318"/>
      <c r="C105" s="318"/>
      <c r="D105" s="318"/>
      <c r="E105" s="318"/>
    </row>
    <row r="106" spans="1:6" s="1" customFormat="1" x14ac:dyDescent="0.25">
      <c r="A106" s="318" t="s">
        <v>698</v>
      </c>
      <c r="B106" s="318"/>
      <c r="C106" s="318"/>
      <c r="D106" s="318"/>
      <c r="E106" s="318"/>
    </row>
  </sheetData>
  <mergeCells count="5">
    <mergeCell ref="A105:E105"/>
    <mergeCell ref="A106:E106"/>
    <mergeCell ref="A4:E4"/>
    <mergeCell ref="A5:E5"/>
    <mergeCell ref="D7:E7"/>
  </mergeCells>
  <phoneticPr fontId="3" type="noConversion"/>
  <pageMargins left="0.24" right="0.24" top="0.2" bottom="0.39" header="0.2" footer="0.2"/>
  <pageSetup paperSize="9" scale="80" firstPageNumber="1233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H30"/>
  <sheetViews>
    <sheetView workbookViewId="0">
      <selection activeCell="A15" sqref="A15"/>
    </sheetView>
  </sheetViews>
  <sheetFormatPr defaultRowHeight="13.5" x14ac:dyDescent="0.25"/>
  <cols>
    <col min="1" max="1" width="57.140625" style="6" customWidth="1"/>
    <col min="2" max="2" width="16.5703125" style="14" customWidth="1"/>
    <col min="3" max="4" width="16.28515625" style="6" bestFit="1" customWidth="1"/>
    <col min="5" max="5" width="13" style="6" customWidth="1"/>
    <col min="6" max="7" width="9.140625" style="6"/>
    <col min="8" max="8" width="15.28515625" style="6" bestFit="1" customWidth="1"/>
    <col min="9" max="16384" width="9.140625" style="6"/>
  </cols>
  <sheetData>
    <row r="1" spans="1:8" x14ac:dyDescent="0.25">
      <c r="E1" s="8" t="s">
        <v>710</v>
      </c>
    </row>
    <row r="2" spans="1:8" x14ac:dyDescent="0.25">
      <c r="E2" s="8" t="s">
        <v>352</v>
      </c>
    </row>
    <row r="3" spans="1:8" x14ac:dyDescent="0.25">
      <c r="E3" s="8"/>
    </row>
    <row r="4" spans="1:8" ht="14.25" customHeight="1" x14ac:dyDescent="0.25">
      <c r="A4" s="316" t="s">
        <v>225</v>
      </c>
      <c r="B4" s="316"/>
      <c r="C4" s="316"/>
      <c r="D4" s="316"/>
      <c r="E4" s="316"/>
    </row>
    <row r="5" spans="1:8" ht="48.75" customHeight="1" x14ac:dyDescent="0.25">
      <c r="A5" s="319" t="s">
        <v>706</v>
      </c>
      <c r="B5" s="319"/>
      <c r="C5" s="319"/>
      <c r="D5" s="319"/>
      <c r="E5" s="319"/>
    </row>
    <row r="6" spans="1:8" x14ac:dyDescent="0.25">
      <c r="A6" s="23"/>
      <c r="B6" s="23"/>
    </row>
    <row r="7" spans="1:8" x14ac:dyDescent="0.25">
      <c r="D7" s="321" t="s">
        <v>647</v>
      </c>
      <c r="E7" s="321"/>
    </row>
    <row r="8" spans="1:8" ht="57" x14ac:dyDescent="0.25">
      <c r="A8" s="31" t="s">
        <v>579</v>
      </c>
      <c r="B8" s="27" t="s">
        <v>226</v>
      </c>
      <c r="C8" s="27" t="s">
        <v>227</v>
      </c>
      <c r="D8" s="27" t="s">
        <v>228</v>
      </c>
      <c r="E8" s="27" t="s">
        <v>229</v>
      </c>
    </row>
    <row r="9" spans="1:8" ht="21" customHeight="1" x14ac:dyDescent="0.25">
      <c r="A9" s="37" t="s">
        <v>729</v>
      </c>
      <c r="B9" s="295">
        <f>B10</f>
        <v>453956.39999999997</v>
      </c>
      <c r="C9" s="295">
        <f>C10</f>
        <v>450744.19999999995</v>
      </c>
      <c r="D9" s="295">
        <f>D10</f>
        <v>450744.19999999995</v>
      </c>
      <c r="E9" s="182">
        <f>D9/C9</f>
        <v>1</v>
      </c>
      <c r="F9" s="86"/>
      <c r="H9" s="203"/>
    </row>
    <row r="10" spans="1:8" s="301" customFormat="1" ht="21" customHeight="1" x14ac:dyDescent="0.25">
      <c r="A10" s="39" t="s">
        <v>567</v>
      </c>
      <c r="B10" s="235">
        <f>B12+B13+B14+B15</f>
        <v>453956.39999999997</v>
      </c>
      <c r="C10" s="235">
        <f>C12+C13+C14+C15</f>
        <v>450744.19999999995</v>
      </c>
      <c r="D10" s="235">
        <f>D12+D13+D14+D15</f>
        <v>450744.19999999995</v>
      </c>
      <c r="E10" s="288">
        <f t="shared" ref="E10:E26" si="0">D10/C10</f>
        <v>1</v>
      </c>
      <c r="F10" s="302"/>
      <c r="H10" s="303"/>
    </row>
    <row r="11" spans="1:8" ht="14.25" x14ac:dyDescent="0.25">
      <c r="A11" s="304" t="s">
        <v>570</v>
      </c>
      <c r="B11" s="267"/>
      <c r="C11" s="267"/>
      <c r="D11" s="267"/>
      <c r="E11" s="181"/>
      <c r="F11" s="86"/>
      <c r="H11" s="113"/>
    </row>
    <row r="12" spans="1:8" ht="32.25" customHeight="1" x14ac:dyDescent="0.25">
      <c r="A12" s="40" t="s">
        <v>641</v>
      </c>
      <c r="B12" s="196">
        <v>293518.7</v>
      </c>
      <c r="C12" s="196">
        <v>290306.5</v>
      </c>
      <c r="D12" s="196">
        <v>290306.5</v>
      </c>
      <c r="E12" s="287">
        <f t="shared" si="0"/>
        <v>1</v>
      </c>
      <c r="F12" s="86"/>
      <c r="H12" s="113"/>
    </row>
    <row r="13" spans="1:8" ht="33.75" customHeight="1" x14ac:dyDescent="0.25">
      <c r="A13" s="40" t="s">
        <v>644</v>
      </c>
      <c r="B13" s="196">
        <v>60096.6</v>
      </c>
      <c r="C13" s="196">
        <v>60096.6</v>
      </c>
      <c r="D13" s="196">
        <v>60096.6</v>
      </c>
      <c r="E13" s="287">
        <f t="shared" si="0"/>
        <v>1</v>
      </c>
      <c r="F13" s="86"/>
      <c r="H13" s="113"/>
    </row>
    <row r="14" spans="1:8" ht="38.25" customHeight="1" x14ac:dyDescent="0.25">
      <c r="A14" s="40" t="s">
        <v>360</v>
      </c>
      <c r="B14" s="196">
        <v>51000</v>
      </c>
      <c r="C14" s="196">
        <v>51000</v>
      </c>
      <c r="D14" s="196">
        <v>51000</v>
      </c>
      <c r="E14" s="287">
        <f t="shared" si="0"/>
        <v>1</v>
      </c>
      <c r="F14" s="86"/>
      <c r="H14" s="113"/>
    </row>
    <row r="15" spans="1:8" ht="40.5" x14ac:dyDescent="0.25">
      <c r="A15" s="40" t="s">
        <v>642</v>
      </c>
      <c r="B15" s="196">
        <v>49341.1</v>
      </c>
      <c r="C15" s="196">
        <v>49341.1</v>
      </c>
      <c r="D15" s="196">
        <v>49341.1</v>
      </c>
      <c r="E15" s="287">
        <f t="shared" si="0"/>
        <v>1</v>
      </c>
      <c r="F15" s="86"/>
    </row>
    <row r="16" spans="1:8" ht="21.75" customHeight="1" x14ac:dyDescent="0.25">
      <c r="A16" s="34" t="s">
        <v>648</v>
      </c>
      <c r="B16" s="295">
        <f t="shared" ref="B16:D17" si="1">B17</f>
        <v>151022.6</v>
      </c>
      <c r="C16" s="295">
        <f t="shared" si="1"/>
        <v>151022.6</v>
      </c>
      <c r="D16" s="295">
        <f t="shared" si="1"/>
        <v>151022.6</v>
      </c>
      <c r="E16" s="182">
        <f t="shared" si="0"/>
        <v>1</v>
      </c>
      <c r="F16" s="86"/>
    </row>
    <row r="17" spans="1:8" s="301" customFormat="1" ht="21" customHeight="1" x14ac:dyDescent="0.25">
      <c r="A17" s="39" t="s">
        <v>567</v>
      </c>
      <c r="B17" s="235">
        <f t="shared" si="1"/>
        <v>151022.6</v>
      </c>
      <c r="C17" s="235">
        <f t="shared" si="1"/>
        <v>151022.6</v>
      </c>
      <c r="D17" s="235">
        <f t="shared" si="1"/>
        <v>151022.6</v>
      </c>
      <c r="E17" s="288">
        <f t="shared" si="0"/>
        <v>1</v>
      </c>
      <c r="F17" s="302"/>
    </row>
    <row r="18" spans="1:8" ht="22.5" customHeight="1" x14ac:dyDescent="0.25">
      <c r="A18" s="67" t="s">
        <v>643</v>
      </c>
      <c r="B18" s="196">
        <v>151022.6</v>
      </c>
      <c r="C18" s="196">
        <v>151022.6</v>
      </c>
      <c r="D18" s="196">
        <v>151022.6</v>
      </c>
      <c r="E18" s="287">
        <f t="shared" si="0"/>
        <v>1</v>
      </c>
      <c r="F18" s="86"/>
    </row>
    <row r="19" spans="1:8" ht="35.25" customHeight="1" x14ac:dyDescent="0.25">
      <c r="A19" s="70" t="s">
        <v>649</v>
      </c>
      <c r="B19" s="295">
        <f>B20</f>
        <v>7235.5</v>
      </c>
      <c r="C19" s="295">
        <f>C20</f>
        <v>30235.5</v>
      </c>
      <c r="D19" s="295">
        <f>D20</f>
        <v>30235.5</v>
      </c>
      <c r="E19" s="182">
        <f t="shared" si="0"/>
        <v>1</v>
      </c>
      <c r="F19" s="86"/>
    </row>
    <row r="20" spans="1:8" s="301" customFormat="1" ht="21" customHeight="1" x14ac:dyDescent="0.25">
      <c r="A20" s="39" t="s">
        <v>567</v>
      </c>
      <c r="B20" s="235">
        <f>B22+B23</f>
        <v>7235.5</v>
      </c>
      <c r="C20" s="235">
        <f>C22+C23</f>
        <v>30235.5</v>
      </c>
      <c r="D20" s="235">
        <f>D22+D23</f>
        <v>30235.5</v>
      </c>
      <c r="E20" s="288">
        <f t="shared" si="0"/>
        <v>1</v>
      </c>
      <c r="F20" s="302"/>
    </row>
    <row r="21" spans="1:8" ht="14.25" x14ac:dyDescent="0.25">
      <c r="A21" s="304" t="s">
        <v>570</v>
      </c>
      <c r="B21" s="268"/>
      <c r="C21" s="268"/>
      <c r="D21" s="268"/>
      <c r="E21" s="182"/>
      <c r="F21" s="86"/>
    </row>
    <row r="22" spans="1:8" ht="35.25" customHeight="1" x14ac:dyDescent="0.25">
      <c r="A22" s="40" t="s">
        <v>645</v>
      </c>
      <c r="B22" s="196">
        <v>2871.5</v>
      </c>
      <c r="C22" s="196">
        <v>25871.5</v>
      </c>
      <c r="D22" s="196">
        <v>25871.5</v>
      </c>
      <c r="E22" s="287">
        <f t="shared" si="0"/>
        <v>1</v>
      </c>
      <c r="F22" s="86"/>
    </row>
    <row r="23" spans="1:8" ht="49.5" customHeight="1" x14ac:dyDescent="0.25">
      <c r="A23" s="40" t="s">
        <v>707</v>
      </c>
      <c r="B23" s="196">
        <v>4364</v>
      </c>
      <c r="C23" s="196">
        <v>4364</v>
      </c>
      <c r="D23" s="196">
        <v>4364</v>
      </c>
      <c r="E23" s="287">
        <f t="shared" si="0"/>
        <v>1</v>
      </c>
      <c r="F23" s="86"/>
    </row>
    <row r="24" spans="1:8" ht="21.75" customHeight="1" x14ac:dyDescent="0.25">
      <c r="A24" s="71" t="s">
        <v>650</v>
      </c>
      <c r="B24" s="295">
        <f t="shared" ref="B24:D25" si="2">B25</f>
        <v>45806.6</v>
      </c>
      <c r="C24" s="295">
        <f t="shared" si="2"/>
        <v>45806.6</v>
      </c>
      <c r="D24" s="295">
        <f t="shared" si="2"/>
        <v>45806.6</v>
      </c>
      <c r="E24" s="182">
        <f t="shared" si="0"/>
        <v>1</v>
      </c>
      <c r="F24" s="86"/>
    </row>
    <row r="25" spans="1:8" s="301" customFormat="1" ht="19.5" customHeight="1" x14ac:dyDescent="0.25">
      <c r="A25" s="39" t="s">
        <v>567</v>
      </c>
      <c r="B25" s="235">
        <f t="shared" si="2"/>
        <v>45806.6</v>
      </c>
      <c r="C25" s="235">
        <f t="shared" si="2"/>
        <v>45806.6</v>
      </c>
      <c r="D25" s="235">
        <f t="shared" si="2"/>
        <v>45806.6</v>
      </c>
      <c r="E25" s="288">
        <f t="shared" si="0"/>
        <v>1</v>
      </c>
      <c r="F25" s="302"/>
    </row>
    <row r="26" spans="1:8" ht="30.75" customHeight="1" x14ac:dyDescent="0.25">
      <c r="A26" s="40" t="s">
        <v>646</v>
      </c>
      <c r="B26" s="196">
        <v>45806.6</v>
      </c>
      <c r="C26" s="196">
        <v>45806.6</v>
      </c>
      <c r="D26" s="196">
        <v>45806.6</v>
      </c>
      <c r="E26" s="287">
        <f t="shared" si="0"/>
        <v>1</v>
      </c>
      <c r="F26" s="86"/>
      <c r="H26" s="203"/>
    </row>
    <row r="27" spans="1:8" ht="30.75" customHeight="1" x14ac:dyDescent="0.25">
      <c r="A27" s="179"/>
      <c r="B27" s="299"/>
      <c r="C27" s="299"/>
      <c r="D27" s="299"/>
      <c r="E27" s="300"/>
      <c r="F27" s="86"/>
      <c r="H27" s="203"/>
    </row>
    <row r="28" spans="1:8" ht="15" customHeight="1" x14ac:dyDescent="0.25">
      <c r="A28" s="179"/>
      <c r="B28" s="180"/>
      <c r="C28" s="180"/>
      <c r="D28" s="180"/>
      <c r="E28" s="258"/>
      <c r="F28" s="86"/>
    </row>
    <row r="29" spans="1:8" s="1" customFormat="1" ht="13.5" customHeight="1" x14ac:dyDescent="0.25">
      <c r="A29" s="318" t="s">
        <v>657</v>
      </c>
      <c r="B29" s="318"/>
      <c r="C29" s="318"/>
      <c r="D29" s="318"/>
      <c r="E29" s="318"/>
      <c r="F29" s="114"/>
      <c r="G29" s="35"/>
    </row>
    <row r="30" spans="1:8" s="1" customFormat="1" x14ac:dyDescent="0.25">
      <c r="A30" s="318" t="s">
        <v>698</v>
      </c>
      <c r="B30" s="318"/>
      <c r="C30" s="318"/>
      <c r="D30" s="318"/>
      <c r="E30" s="318"/>
      <c r="F30" s="114"/>
      <c r="G30" s="35"/>
    </row>
  </sheetData>
  <mergeCells count="5">
    <mergeCell ref="A5:E5"/>
    <mergeCell ref="A4:E4"/>
    <mergeCell ref="A30:E30"/>
    <mergeCell ref="D7:E7"/>
    <mergeCell ref="A29:E29"/>
  </mergeCells>
  <phoneticPr fontId="0" type="noConversion"/>
  <pageMargins left="0.24" right="0.24" top="0.3" bottom="0.41" header="0.2" footer="0.19"/>
  <pageSetup paperSize="9" scale="82" firstPageNumber="1235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G25"/>
  <sheetViews>
    <sheetView zoomScaleNormal="100" workbookViewId="0">
      <selection activeCell="D10" sqref="D10"/>
    </sheetView>
  </sheetViews>
  <sheetFormatPr defaultRowHeight="13.5" x14ac:dyDescent="0.25"/>
  <cols>
    <col min="1" max="1" width="58.42578125" style="7" customWidth="1"/>
    <col min="2" max="2" width="15.7109375" style="7" bestFit="1" customWidth="1"/>
    <col min="3" max="3" width="16.7109375" style="7" customWidth="1"/>
    <col min="4" max="4" width="15.85546875" style="7" bestFit="1" customWidth="1"/>
    <col min="5" max="5" width="12" style="7" customWidth="1"/>
    <col min="6" max="16384" width="9.140625" style="7"/>
  </cols>
  <sheetData>
    <row r="1" spans="1:6" ht="11.25" customHeight="1" x14ac:dyDescent="0.25">
      <c r="E1" s="73" t="s">
        <v>710</v>
      </c>
    </row>
    <row r="2" spans="1:6" ht="13.5" customHeight="1" x14ac:dyDescent="0.25">
      <c r="E2" s="73" t="s">
        <v>711</v>
      </c>
    </row>
    <row r="3" spans="1:6" ht="10.5" customHeight="1" x14ac:dyDescent="0.25">
      <c r="E3" s="73"/>
    </row>
    <row r="4" spans="1:6" ht="18" customHeight="1" x14ac:dyDescent="0.25">
      <c r="E4" s="73"/>
    </row>
    <row r="5" spans="1:6" ht="21" customHeight="1" x14ac:dyDescent="0.25">
      <c r="A5" s="316" t="s">
        <v>225</v>
      </c>
      <c r="B5" s="316"/>
      <c r="C5" s="316"/>
      <c r="D5" s="316"/>
      <c r="E5" s="316"/>
    </row>
    <row r="6" spans="1:6" ht="47.25" customHeight="1" x14ac:dyDescent="0.25">
      <c r="A6" s="329" t="s">
        <v>658</v>
      </c>
      <c r="B6" s="329"/>
      <c r="C6" s="329"/>
      <c r="D6" s="329"/>
      <c r="E6" s="329"/>
    </row>
    <row r="7" spans="1:6" ht="14.25" x14ac:dyDescent="0.25">
      <c r="A7" s="74"/>
      <c r="B7" s="74"/>
      <c r="C7" s="74"/>
      <c r="D7" s="74"/>
      <c r="E7" s="74"/>
    </row>
    <row r="8" spans="1:6" ht="14.25" x14ac:dyDescent="0.25">
      <c r="A8" s="74"/>
      <c r="B8" s="74"/>
      <c r="C8" s="74"/>
      <c r="D8" s="74"/>
      <c r="E8" s="74"/>
    </row>
    <row r="9" spans="1:6" x14ac:dyDescent="0.25">
      <c r="B9" s="25"/>
      <c r="D9" s="321" t="s">
        <v>617</v>
      </c>
      <c r="E9" s="321"/>
    </row>
    <row r="10" spans="1:6" ht="71.25" x14ac:dyDescent="0.25">
      <c r="A10" s="26" t="s">
        <v>708</v>
      </c>
      <c r="B10" s="27" t="s">
        <v>226</v>
      </c>
      <c r="C10" s="27" t="s">
        <v>227</v>
      </c>
      <c r="D10" s="27" t="s">
        <v>228</v>
      </c>
      <c r="E10" s="27" t="s">
        <v>229</v>
      </c>
    </row>
    <row r="11" spans="1:6" ht="28.5" x14ac:dyDescent="0.25">
      <c r="A11" s="75" t="s">
        <v>590</v>
      </c>
      <c r="B11" s="295">
        <f t="shared" ref="B11:D12" si="0">B12</f>
        <v>100793.9</v>
      </c>
      <c r="C11" s="295">
        <f t="shared" si="0"/>
        <v>100793.9</v>
      </c>
      <c r="D11" s="295">
        <f t="shared" si="0"/>
        <v>100793.9</v>
      </c>
      <c r="E11" s="85">
        <f>D11/C11</f>
        <v>1</v>
      </c>
      <c r="F11" s="111"/>
    </row>
    <row r="12" spans="1:6" ht="14.25" customHeight="1" x14ac:dyDescent="0.25">
      <c r="A12" s="28" t="s">
        <v>709</v>
      </c>
      <c r="B12" s="235">
        <f t="shared" si="0"/>
        <v>100793.9</v>
      </c>
      <c r="C12" s="235">
        <f t="shared" si="0"/>
        <v>100793.9</v>
      </c>
      <c r="D12" s="235">
        <f t="shared" si="0"/>
        <v>100793.9</v>
      </c>
      <c r="E12" s="84">
        <f t="shared" ref="E12:E19" si="1">D12/C12</f>
        <v>1</v>
      </c>
      <c r="F12" s="111"/>
    </row>
    <row r="13" spans="1:6" ht="29.25" customHeight="1" x14ac:dyDescent="0.25">
      <c r="A13" s="76" t="s">
        <v>651</v>
      </c>
      <c r="B13" s="196">
        <v>100793.9</v>
      </c>
      <c r="C13" s="196">
        <v>100793.9</v>
      </c>
      <c r="D13" s="196">
        <v>100793.9</v>
      </c>
      <c r="E13" s="282">
        <f t="shared" si="1"/>
        <v>1</v>
      </c>
      <c r="F13" s="111"/>
    </row>
    <row r="14" spans="1:6" ht="23.25" customHeight="1" x14ac:dyDescent="0.25">
      <c r="A14" s="77" t="s">
        <v>589</v>
      </c>
      <c r="B14" s="295">
        <f t="shared" ref="B14:D15" si="2">B15</f>
        <v>8340</v>
      </c>
      <c r="C14" s="295">
        <f t="shared" si="2"/>
        <v>8340</v>
      </c>
      <c r="D14" s="295">
        <f t="shared" si="2"/>
        <v>8340</v>
      </c>
      <c r="E14" s="85">
        <f t="shared" si="1"/>
        <v>1</v>
      </c>
      <c r="F14" s="111"/>
    </row>
    <row r="15" spans="1:6" ht="14.25" customHeight="1" x14ac:dyDescent="0.25">
      <c r="A15" s="28" t="s">
        <v>709</v>
      </c>
      <c r="B15" s="235">
        <f t="shared" si="2"/>
        <v>8340</v>
      </c>
      <c r="C15" s="235">
        <f t="shared" si="2"/>
        <v>8340</v>
      </c>
      <c r="D15" s="235">
        <f t="shared" si="2"/>
        <v>8340</v>
      </c>
      <c r="E15" s="84">
        <f t="shared" si="1"/>
        <v>1</v>
      </c>
      <c r="F15" s="111"/>
    </row>
    <row r="16" spans="1:6" ht="22.5" customHeight="1" x14ac:dyDescent="0.25">
      <c r="A16" s="78" t="s">
        <v>652</v>
      </c>
      <c r="B16" s="196">
        <v>8340</v>
      </c>
      <c r="C16" s="196">
        <v>8340</v>
      </c>
      <c r="D16" s="196">
        <v>8340</v>
      </c>
      <c r="E16" s="282">
        <f t="shared" si="1"/>
        <v>1</v>
      </c>
      <c r="F16" s="111"/>
    </row>
    <row r="17" spans="1:7" ht="40.5" customHeight="1" x14ac:dyDescent="0.25">
      <c r="A17" s="75" t="s">
        <v>346</v>
      </c>
      <c r="B17" s="295">
        <f t="shared" ref="B17:D18" si="3">B18</f>
        <v>60000</v>
      </c>
      <c r="C17" s="295">
        <f t="shared" si="3"/>
        <v>60000</v>
      </c>
      <c r="D17" s="295">
        <f t="shared" si="3"/>
        <v>60000</v>
      </c>
      <c r="E17" s="85">
        <f t="shared" si="1"/>
        <v>1</v>
      </c>
      <c r="F17" s="111"/>
    </row>
    <row r="18" spans="1:7" ht="21" customHeight="1" x14ac:dyDescent="0.25">
      <c r="A18" s="28" t="s">
        <v>709</v>
      </c>
      <c r="B18" s="235">
        <f t="shared" si="3"/>
        <v>60000</v>
      </c>
      <c r="C18" s="235">
        <f t="shared" si="3"/>
        <v>60000</v>
      </c>
      <c r="D18" s="235">
        <f t="shared" si="3"/>
        <v>60000</v>
      </c>
      <c r="E18" s="84">
        <f t="shared" si="1"/>
        <v>1</v>
      </c>
      <c r="F18" s="111"/>
    </row>
    <row r="19" spans="1:7" ht="36" customHeight="1" x14ac:dyDescent="0.25">
      <c r="A19" s="76" t="s">
        <v>591</v>
      </c>
      <c r="B19" s="196">
        <v>60000</v>
      </c>
      <c r="C19" s="196">
        <v>60000</v>
      </c>
      <c r="D19" s="196">
        <v>60000</v>
      </c>
      <c r="E19" s="282">
        <f t="shared" si="1"/>
        <v>1</v>
      </c>
      <c r="F19" s="111"/>
    </row>
    <row r="20" spans="1:7" s="144" customFormat="1" ht="14.25" x14ac:dyDescent="0.25">
      <c r="A20" s="141"/>
      <c r="B20" s="142"/>
      <c r="C20" s="142"/>
      <c r="D20" s="142"/>
      <c r="E20" s="158"/>
      <c r="F20" s="183"/>
      <c r="G20" s="143"/>
    </row>
    <row r="21" spans="1:7" s="144" customFormat="1" ht="14.25" x14ac:dyDescent="0.25">
      <c r="A21" s="141"/>
      <c r="B21" s="142"/>
      <c r="C21" s="142"/>
      <c r="D21" s="142"/>
      <c r="E21" s="158"/>
      <c r="F21" s="183"/>
      <c r="G21" s="143"/>
    </row>
    <row r="22" spans="1:7" s="144" customFormat="1" ht="14.25" x14ac:dyDescent="0.25">
      <c r="A22" s="141"/>
      <c r="B22" s="142"/>
      <c r="C22" s="142"/>
      <c r="D22" s="142"/>
      <c r="E22" s="158"/>
      <c r="F22" s="183"/>
      <c r="G22" s="143"/>
    </row>
    <row r="23" spans="1:7" s="1" customFormat="1" ht="13.5" customHeight="1" x14ac:dyDescent="0.25">
      <c r="A23" s="318" t="s">
        <v>657</v>
      </c>
      <c r="B23" s="318"/>
      <c r="C23" s="318"/>
      <c r="D23" s="318"/>
      <c r="E23" s="318"/>
      <c r="F23" s="114"/>
      <c r="G23" s="35"/>
    </row>
    <row r="24" spans="1:7" s="1" customFormat="1" x14ac:dyDescent="0.25">
      <c r="A24" s="318" t="s">
        <v>698</v>
      </c>
      <c r="B24" s="318"/>
      <c r="C24" s="318"/>
      <c r="D24" s="318"/>
      <c r="E24" s="318"/>
      <c r="F24" s="114"/>
      <c r="G24" s="35"/>
    </row>
    <row r="25" spans="1:7" ht="18" customHeight="1" x14ac:dyDescent="0.25"/>
  </sheetData>
  <mergeCells count="5">
    <mergeCell ref="A24:E24"/>
    <mergeCell ref="A5:E5"/>
    <mergeCell ref="A6:E6"/>
    <mergeCell ref="D9:E9"/>
    <mergeCell ref="A23:E23"/>
  </mergeCells>
  <phoneticPr fontId="4" type="noConversion"/>
  <printOptions horizontalCentered="1"/>
  <pageMargins left="0.24" right="0.24" top="0.2" bottom="0.44" header="0.2" footer="0.19"/>
  <pageSetup paperSize="9" scale="80" firstPageNumber="1236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1.</vt:lpstr>
      <vt:lpstr>2.</vt:lpstr>
      <vt:lpstr>3.</vt:lpstr>
      <vt:lpstr>4.</vt:lpstr>
      <vt:lpstr>5.</vt:lpstr>
      <vt:lpstr>6.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'1.'!Print_Area</vt:lpstr>
      <vt:lpstr>'10'!Print_Area</vt:lpstr>
      <vt:lpstr>'11'!Print_Area</vt:lpstr>
      <vt:lpstr>'3.'!Print_Area</vt:lpstr>
      <vt:lpstr>'7'!Print_Area</vt:lpstr>
      <vt:lpstr>'9'!Print_Area</vt:lpstr>
      <vt:lpstr>'1.'!Print_Titles</vt:lpstr>
      <vt:lpstr>'10'!Print_Titles</vt:lpstr>
      <vt:lpstr>'11'!Print_Titles</vt:lpstr>
      <vt:lpstr>'12'!Print_Titles</vt:lpstr>
      <vt:lpstr>'13'!Print_Titles</vt:lpstr>
      <vt:lpstr>'15'!Print_Titles</vt:lpstr>
      <vt:lpstr>'3.'!Print_Titles</vt:lpstr>
      <vt:lpstr>'4.'!Print_Titles</vt:lpstr>
      <vt:lpstr>'5.'!Print_Titles</vt:lpstr>
      <vt:lpstr>'6.'!Print_Titles</vt:lpstr>
      <vt:lpstr>'7'!Print_Titles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Anulik</dc:creator>
  <cp:lastModifiedBy>Kristina Gevorgyan</cp:lastModifiedBy>
  <cp:lastPrinted>2016-05-17T12:11:43Z</cp:lastPrinted>
  <dcterms:created xsi:type="dcterms:W3CDTF">2005-09-25T13:28:26Z</dcterms:created>
  <dcterms:modified xsi:type="dcterms:W3CDTF">2016-06-22T12:11:57Z</dcterms:modified>
</cp:coreProperties>
</file>