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5" windowWidth="15465" windowHeight="9090"/>
  </bookViews>
  <sheets>
    <sheet name="ax.16.2015" sheetId="15" r:id="rId1"/>
  </sheets>
  <definedNames>
    <definedName name="_xlnm.Print_Area" localSheetId="0">ax.16.2015!$A$1:$J$401</definedName>
    <definedName name="_xlnm.Print_Titles" localSheetId="0">ax.16.2015!$7:$8</definedName>
  </definedNames>
  <calcPr calcId="145621" fullCalcOnLoad="1"/>
</workbook>
</file>

<file path=xl/calcChain.xml><?xml version="1.0" encoding="utf-8"?>
<calcChain xmlns="http://schemas.openxmlformats.org/spreadsheetml/2006/main">
  <c r="H392" i="15" l="1"/>
  <c r="H387" i="15"/>
  <c r="H386" i="15" s="1"/>
  <c r="I387" i="15"/>
  <c r="I386" i="15" s="1"/>
  <c r="J386" i="15" s="1"/>
  <c r="H374" i="15"/>
  <c r="H373" i="15" s="1"/>
  <c r="H381" i="15"/>
  <c r="J384" i="15"/>
  <c r="H365" i="15"/>
  <c r="H364" i="15"/>
  <c r="G365" i="15"/>
  <c r="G364" i="15"/>
  <c r="I335" i="15"/>
  <c r="G335" i="15"/>
  <c r="G310" i="15"/>
  <c r="G308" i="15"/>
  <c r="G111" i="15"/>
  <c r="G115" i="15"/>
  <c r="G124" i="15"/>
  <c r="G130" i="15"/>
  <c r="G122" i="15" s="1"/>
  <c r="G134" i="15"/>
  <c r="G140" i="15"/>
  <c r="G147" i="15"/>
  <c r="G153" i="15"/>
  <c r="G158" i="15"/>
  <c r="G143" i="15" s="1"/>
  <c r="G166" i="15"/>
  <c r="G175" i="15"/>
  <c r="G179" i="15"/>
  <c r="G190" i="15"/>
  <c r="G188" i="15"/>
  <c r="G203" i="15"/>
  <c r="G208" i="15"/>
  <c r="G201" i="15" s="1"/>
  <c r="G214" i="15"/>
  <c r="G222" i="15"/>
  <c r="G228" i="15"/>
  <c r="G238" i="15"/>
  <c r="G244" i="15"/>
  <c r="G250" i="15"/>
  <c r="G248" i="15" s="1"/>
  <c r="G256" i="15"/>
  <c r="G265" i="15"/>
  <c r="G269" i="15"/>
  <c r="G273" i="15"/>
  <c r="G278" i="15"/>
  <c r="I228" i="15"/>
  <c r="J228" i="15" s="1"/>
  <c r="H228" i="15"/>
  <c r="H166" i="15"/>
  <c r="H124" i="15"/>
  <c r="J124" i="15" s="1"/>
  <c r="H147" i="15"/>
  <c r="H153" i="15"/>
  <c r="H158" i="15"/>
  <c r="H143" i="15"/>
  <c r="H130" i="15"/>
  <c r="H134" i="15"/>
  <c r="H140" i="15"/>
  <c r="H122" i="15"/>
  <c r="H175" i="15"/>
  <c r="H179" i="15"/>
  <c r="J179" i="15" s="1"/>
  <c r="H190" i="15"/>
  <c r="H188" i="15"/>
  <c r="H203" i="15"/>
  <c r="H208" i="15"/>
  <c r="H214" i="15"/>
  <c r="H201" i="15"/>
  <c r="H222" i="15"/>
  <c r="H238" i="15"/>
  <c r="H244" i="15"/>
  <c r="H250" i="15"/>
  <c r="H248" i="15" s="1"/>
  <c r="J248" i="15" s="1"/>
  <c r="H256" i="15"/>
  <c r="H265" i="15"/>
  <c r="H269" i="15"/>
  <c r="H273" i="15"/>
  <c r="H278" i="15"/>
  <c r="G101" i="15"/>
  <c r="G96" i="15"/>
  <c r="G90" i="15"/>
  <c r="G71" i="15"/>
  <c r="G60" i="15"/>
  <c r="G45" i="15"/>
  <c r="G40" i="15"/>
  <c r="G37" i="15"/>
  <c r="G29" i="15"/>
  <c r="I9" i="15"/>
  <c r="H9" i="15"/>
  <c r="J9" i="15" s="1"/>
  <c r="I365" i="15"/>
  <c r="I364" i="15" s="1"/>
  <c r="J364" i="15" s="1"/>
  <c r="G81" i="15"/>
  <c r="G93" i="15"/>
  <c r="G78" i="15"/>
  <c r="G76" i="15" s="1"/>
  <c r="G74" i="15" s="1"/>
  <c r="H25" i="15"/>
  <c r="J25" i="15" s="1"/>
  <c r="I25" i="15"/>
  <c r="G25" i="15"/>
  <c r="I256" i="15"/>
  <c r="J263" i="15"/>
  <c r="I278" i="15"/>
  <c r="I273" i="15"/>
  <c r="I269" i="15"/>
  <c r="I265" i="15"/>
  <c r="J265" i="15" s="1"/>
  <c r="I250" i="15"/>
  <c r="I248" i="15"/>
  <c r="I244" i="15"/>
  <c r="I238" i="15"/>
  <c r="J238" i="15" s="1"/>
  <c r="I222" i="15"/>
  <c r="J223" i="15"/>
  <c r="I214" i="15"/>
  <c r="I208" i="15"/>
  <c r="I203" i="15"/>
  <c r="I201" i="15"/>
  <c r="J201" i="15" s="1"/>
  <c r="I190" i="15"/>
  <c r="I188" i="15"/>
  <c r="I179" i="15"/>
  <c r="I175" i="15"/>
  <c r="J175" i="15" s="1"/>
  <c r="I166" i="15"/>
  <c r="I158" i="15"/>
  <c r="I147" i="15"/>
  <c r="I143" i="15" s="1"/>
  <c r="J143" i="15" s="1"/>
  <c r="I153" i="15"/>
  <c r="J153" i="15" s="1"/>
  <c r="I140" i="15"/>
  <c r="I134" i="15"/>
  <c r="I130" i="15"/>
  <c r="I122" i="15" s="1"/>
  <c r="I124" i="15"/>
  <c r="J125" i="15"/>
  <c r="H111" i="15"/>
  <c r="H115" i="15"/>
  <c r="I111" i="15"/>
  <c r="J111" i="15" s="1"/>
  <c r="I115" i="15"/>
  <c r="J182" i="15"/>
  <c r="J174" i="15"/>
  <c r="J281" i="15"/>
  <c r="J277" i="15"/>
  <c r="J268" i="15"/>
  <c r="J264" i="15"/>
  <c r="J261" i="15"/>
  <c r="J255" i="15"/>
  <c r="J253" i="15"/>
  <c r="J254" i="15"/>
  <c r="J242" i="15"/>
  <c r="J232" i="15"/>
  <c r="J233" i="15"/>
  <c r="J226" i="15"/>
  <c r="J225" i="15"/>
  <c r="J219" i="15"/>
  <c r="J197" i="15"/>
  <c r="J183" i="15"/>
  <c r="J184" i="15"/>
  <c r="J186" i="15"/>
  <c r="J187" i="15"/>
  <c r="J185" i="15"/>
  <c r="J165" i="15"/>
  <c r="J157" i="15"/>
  <c r="J156" i="15"/>
  <c r="J126" i="15"/>
  <c r="J127" i="15"/>
  <c r="J128" i="15"/>
  <c r="J129" i="15"/>
  <c r="J119" i="15"/>
  <c r="J115" i="15"/>
  <c r="J116" i="15"/>
  <c r="J117" i="15"/>
  <c r="J118" i="15"/>
  <c r="J39" i="15"/>
  <c r="G387" i="15"/>
  <c r="G386" i="15" s="1"/>
  <c r="G381" i="15"/>
  <c r="G374" i="15"/>
  <c r="G373" i="15"/>
  <c r="J366" i="15"/>
  <c r="J387" i="15"/>
  <c r="J53" i="15"/>
  <c r="J52" i="15"/>
  <c r="I71" i="15"/>
  <c r="H71" i="15"/>
  <c r="J71" i="15" s="1"/>
  <c r="J72" i="15"/>
  <c r="J73" i="15"/>
  <c r="J363" i="15"/>
  <c r="J362" i="15"/>
  <c r="J361" i="15"/>
  <c r="J360" i="15"/>
  <c r="J359" i="15"/>
  <c r="J333" i="15"/>
  <c r="J107" i="15"/>
  <c r="J26" i="15"/>
  <c r="J27" i="15"/>
  <c r="J28" i="15"/>
  <c r="I310" i="15"/>
  <c r="J310" i="15" s="1"/>
  <c r="H310" i="15"/>
  <c r="H308" i="15"/>
  <c r="I308" i="15"/>
  <c r="J371" i="15"/>
  <c r="J372" i="15"/>
  <c r="J370" i="15"/>
  <c r="J70" i="15"/>
  <c r="J69" i="15"/>
  <c r="I374" i="15"/>
  <c r="G392" i="15"/>
  <c r="H287" i="15"/>
  <c r="I287" i="15"/>
  <c r="J287" i="15" s="1"/>
  <c r="G287" i="15"/>
  <c r="J289" i="15"/>
  <c r="J290" i="15"/>
  <c r="J291" i="15"/>
  <c r="J292" i="15"/>
  <c r="I392" i="15"/>
  <c r="J396" i="15"/>
  <c r="J393" i="15"/>
  <c r="J394" i="15"/>
  <c r="J395" i="15"/>
  <c r="I381" i="15"/>
  <c r="I373" i="15" s="1"/>
  <c r="J303" i="15"/>
  <c r="H335" i="15"/>
  <c r="H330" i="15"/>
  <c r="J330" i="15" s="1"/>
  <c r="I330" i="15"/>
  <c r="G330" i="15"/>
  <c r="H293" i="15"/>
  <c r="I293" i="15"/>
  <c r="J293" i="15" s="1"/>
  <c r="G293" i="15"/>
  <c r="J215" i="15"/>
  <c r="J216" i="15"/>
  <c r="J217" i="15"/>
  <c r="J194" i="15"/>
  <c r="J195" i="15"/>
  <c r="J196" i="15"/>
  <c r="J180" i="15"/>
  <c r="J181" i="15"/>
  <c r="J147" i="15"/>
  <c r="J148" i="15"/>
  <c r="J149" i="15"/>
  <c r="J150" i="15"/>
  <c r="J151" i="15"/>
  <c r="J152" i="15"/>
  <c r="H81" i="15"/>
  <c r="H90" i="15"/>
  <c r="H93" i="15"/>
  <c r="H78" i="15" s="1"/>
  <c r="H76" i="15" s="1"/>
  <c r="H74" i="15" s="1"/>
  <c r="H96" i="15"/>
  <c r="H101" i="15"/>
  <c r="I81" i="15"/>
  <c r="J81" i="15" s="1"/>
  <c r="I90" i="15"/>
  <c r="I93" i="15"/>
  <c r="J93" i="15" s="1"/>
  <c r="I96" i="15"/>
  <c r="I101" i="15"/>
  <c r="I60" i="15"/>
  <c r="G9" i="15"/>
  <c r="J10" i="15"/>
  <c r="J11" i="15"/>
  <c r="J12" i="15"/>
  <c r="J13" i="15"/>
  <c r="J14" i="15"/>
  <c r="J15" i="15"/>
  <c r="J16" i="15"/>
  <c r="G17" i="15"/>
  <c r="H17" i="15"/>
  <c r="I17" i="15"/>
  <c r="J17" i="15"/>
  <c r="J18" i="15"/>
  <c r="J19" i="15"/>
  <c r="J20" i="15"/>
  <c r="G21" i="15"/>
  <c r="H21" i="15"/>
  <c r="I21" i="15"/>
  <c r="J21" i="15" s="1"/>
  <c r="J22" i="15"/>
  <c r="J23" i="15"/>
  <c r="J24" i="15"/>
  <c r="H29" i="15"/>
  <c r="J29" i="15" s="1"/>
  <c r="I29" i="15"/>
  <c r="J30" i="15"/>
  <c r="J31" i="15"/>
  <c r="J32" i="15"/>
  <c r="J33" i="15"/>
  <c r="J34" i="15"/>
  <c r="J35" i="15"/>
  <c r="J36" i="15"/>
  <c r="H37" i="15"/>
  <c r="I37" i="15"/>
  <c r="J37" i="15"/>
  <c r="J38" i="15"/>
  <c r="H40" i="15"/>
  <c r="I40" i="15"/>
  <c r="J40" i="15"/>
  <c r="J41" i="15"/>
  <c r="J42" i="15"/>
  <c r="J43" i="15"/>
  <c r="J44" i="15"/>
  <c r="H45" i="15"/>
  <c r="I45" i="15"/>
  <c r="J45" i="15" s="1"/>
  <c r="J46" i="15"/>
  <c r="J47" i="15"/>
  <c r="J48" i="15"/>
  <c r="J49" i="15"/>
  <c r="J50" i="15"/>
  <c r="J51" i="15"/>
  <c r="J54" i="15"/>
  <c r="G55" i="15"/>
  <c r="H55" i="15"/>
  <c r="J55" i="15" s="1"/>
  <c r="I55" i="15"/>
  <c r="J56" i="15"/>
  <c r="J57" i="15"/>
  <c r="J58" i="15"/>
  <c r="J59" i="15"/>
  <c r="J61" i="15"/>
  <c r="J62" i="15"/>
  <c r="J63" i="15"/>
  <c r="J64" i="15"/>
  <c r="J65" i="15"/>
  <c r="J66" i="15"/>
  <c r="J67" i="15"/>
  <c r="J68" i="15"/>
  <c r="J75" i="15"/>
  <c r="J77" i="15"/>
  <c r="J79" i="15"/>
  <c r="J80" i="15"/>
  <c r="J82" i="15"/>
  <c r="J83" i="15"/>
  <c r="J84" i="15"/>
  <c r="J85" i="15"/>
  <c r="J86" i="15"/>
  <c r="J87" i="15"/>
  <c r="J88" i="15"/>
  <c r="J89" i="15"/>
  <c r="J90" i="15"/>
  <c r="J91" i="15"/>
  <c r="J92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8" i="15"/>
  <c r="J109" i="15"/>
  <c r="J112" i="15"/>
  <c r="J113" i="15"/>
  <c r="J114" i="15"/>
  <c r="J121" i="15"/>
  <c r="J123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4" i="15"/>
  <c r="J145" i="15"/>
  <c r="J146" i="15"/>
  <c r="J154" i="15"/>
  <c r="J155" i="15"/>
  <c r="J158" i="15"/>
  <c r="J159" i="15"/>
  <c r="J160" i="15"/>
  <c r="J161" i="15"/>
  <c r="J162" i="15"/>
  <c r="J163" i="15"/>
  <c r="J164" i="15"/>
  <c r="J166" i="15"/>
  <c r="J167" i="15"/>
  <c r="J168" i="15"/>
  <c r="J169" i="15"/>
  <c r="J170" i="15"/>
  <c r="J171" i="15"/>
  <c r="J172" i="15"/>
  <c r="J173" i="15"/>
  <c r="J176" i="15"/>
  <c r="J177" i="15"/>
  <c r="J178" i="15"/>
  <c r="J188" i="15"/>
  <c r="J189" i="15"/>
  <c r="J190" i="15"/>
  <c r="J191" i="15"/>
  <c r="J192" i="15"/>
  <c r="J193" i="15"/>
  <c r="J198" i="15"/>
  <c r="J199" i="15"/>
  <c r="J200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8" i="15"/>
  <c r="J220" i="15"/>
  <c r="J221" i="15"/>
  <c r="J222" i="15"/>
  <c r="J227" i="15"/>
  <c r="J229" i="15"/>
  <c r="J230" i="15"/>
  <c r="J231" i="15"/>
  <c r="J234" i="15"/>
  <c r="J235" i="15"/>
  <c r="J236" i="15"/>
  <c r="J237" i="15"/>
  <c r="J239" i="15"/>
  <c r="J240" i="15"/>
  <c r="J241" i="15"/>
  <c r="J243" i="15"/>
  <c r="J244" i="15"/>
  <c r="J245" i="15"/>
  <c r="J246" i="15"/>
  <c r="J247" i="15"/>
  <c r="J249" i="15"/>
  <c r="J250" i="15"/>
  <c r="J251" i="15"/>
  <c r="J252" i="15"/>
  <c r="J256" i="15"/>
  <c r="J257" i="15"/>
  <c r="J258" i="15"/>
  <c r="J259" i="15"/>
  <c r="J260" i="15"/>
  <c r="J262" i="15"/>
  <c r="J266" i="15"/>
  <c r="J267" i="15"/>
  <c r="J269" i="15"/>
  <c r="J270" i="15"/>
  <c r="J271" i="15"/>
  <c r="J272" i="15"/>
  <c r="J273" i="15"/>
  <c r="J274" i="15"/>
  <c r="J275" i="15"/>
  <c r="J276" i="15"/>
  <c r="J278" i="15"/>
  <c r="J279" i="15"/>
  <c r="J280" i="15"/>
  <c r="J282" i="15"/>
  <c r="J283" i="15"/>
  <c r="J284" i="15"/>
  <c r="J285" i="15"/>
  <c r="J286" i="15"/>
  <c r="J288" i="15"/>
  <c r="J294" i="15"/>
  <c r="J295" i="15"/>
  <c r="J296" i="15"/>
  <c r="J297" i="15"/>
  <c r="J298" i="15"/>
  <c r="J299" i="15"/>
  <c r="J300" i="15"/>
  <c r="J301" i="15"/>
  <c r="J302" i="15"/>
  <c r="G304" i="15"/>
  <c r="H304" i="15"/>
  <c r="I304" i="15"/>
  <c r="J304" i="15"/>
  <c r="J305" i="15"/>
  <c r="J306" i="15"/>
  <c r="J307" i="15"/>
  <c r="J308" i="15"/>
  <c r="J309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1" i="15"/>
  <c r="J332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67" i="15"/>
  <c r="J368" i="15"/>
  <c r="J369" i="15"/>
  <c r="J374" i="15"/>
  <c r="J375" i="15"/>
  <c r="J376" i="15"/>
  <c r="J377" i="15"/>
  <c r="J378" i="15"/>
  <c r="J379" i="15"/>
  <c r="J380" i="15"/>
  <c r="J382" i="15"/>
  <c r="J383" i="15"/>
  <c r="J385" i="15"/>
  <c r="J389" i="15"/>
  <c r="J390" i="15"/>
  <c r="J391" i="15"/>
  <c r="J392" i="15"/>
  <c r="J373" i="15" l="1"/>
  <c r="G120" i="15"/>
  <c r="G110" i="15"/>
  <c r="H110" i="15"/>
  <c r="I120" i="15"/>
  <c r="J120" i="15" s="1"/>
  <c r="J122" i="15"/>
  <c r="H120" i="15"/>
  <c r="I78" i="15"/>
  <c r="I110" i="15"/>
  <c r="J110" i="15" s="1"/>
  <c r="J381" i="15"/>
  <c r="J365" i="15"/>
  <c r="H60" i="15"/>
  <c r="J60" i="15" s="1"/>
  <c r="I76" i="15" l="1"/>
  <c r="J78" i="15"/>
  <c r="I74" i="15" l="1"/>
  <c r="J74" i="15" s="1"/>
  <c r="J76" i="15"/>
</calcChain>
</file>

<file path=xl/sharedStrings.xml><?xml version="1.0" encoding="utf-8"?>
<sst xmlns="http://schemas.openxmlformats.org/spreadsheetml/2006/main" count="1021" uniqueCount="552">
  <si>
    <t>ՀՀ տարածքային կառավարման և արտակարգ իրավիճակների նախարարության  միգրացիոն պետական ծառայություն</t>
  </si>
  <si>
    <t xml:space="preserve"> ՀՀ տարածքային կառավարման և արտակարգ իրավիճակների նախարարություն </t>
  </si>
  <si>
    <t>Համակարգչային և ինտերնետային կապի ծառայություններ</t>
  </si>
  <si>
    <t>«Կրթական տեխնոլոգիաների ազգային կենտրոն» ՊՈԱԿ</t>
  </si>
  <si>
    <t>«Շրջակա միջավայրի վրա ազդեցության  փորձաքննական կենտրոն» ՊՈԱԿ</t>
  </si>
  <si>
    <t>ՀՀ աշխատանքի և սոցիալական հարցերի նախարարության «Երևանի թիվ 1 տուն-ինտերնատ» ՊՈԱԿ-ի տարածքում անկողնային խնամք ստացող անձանց սպասարկման նպատակով կառուցվելիք նոր մասնաշենքի շինարարական աշխատանքների իրականացում» դրամաշնորհային ծրագիր</t>
  </si>
  <si>
    <t>Աջակցություն ինտեգրված սոցիալական ծառայությունների համակարգի և անձնակազմի կարողությունների զարգացման նոր տեղեկատվական տեխնոլոգիաների գործիքների ներդրմանը</t>
  </si>
  <si>
    <t>Աջակցություն կենսաթոշակային իրազեկման և ֆինանսական գրագիտության բարձրացման գործընթացին</t>
  </si>
  <si>
    <t>ՀՀ աշխատանքի և սոցիալական հարցերի նախարարության «Երևանի թիվ 1 տուն-ինտերնատ» ՊՈԱԿ</t>
  </si>
  <si>
    <t>«Կենսաթոշակային համակարգի իրազեկման կենտրոն» հիմնադրամ</t>
  </si>
  <si>
    <t>«Աշխատանքի և սոցիալական հետազոտությունների ազգային ինստիտուտ» ՊՈԱԿ</t>
  </si>
  <si>
    <t>Փորձարարական մանկավարժական ծրագրերի իրականացում հանրակրթությունում</t>
  </si>
  <si>
    <t>«Երևանի «Մխիթար Սեբաստացի»  կրթահամալիր»  ՊՈԱԿ</t>
  </si>
  <si>
    <t>Ակադեմիական փոխճանաչման և շարժունության ծառայություններ</t>
  </si>
  <si>
    <t>«Ակադեմիական փոխճանաչման և շարժունության ազգային տեղեկատվական կենտրոն»   հիմնադրամ</t>
  </si>
  <si>
    <t xml:space="preserve">Բարձրագույն մասնագիտական կրթության գնահատման համակարգի բարեփոխումներ </t>
  </si>
  <si>
    <t>Կրթության բովանդակային և մեթոդական սպասարկում ու հանրապետության հանրակրթական դպրոցների ուսուցիչների վերապատրաստում</t>
  </si>
  <si>
    <t>Երեխաների ֆիզիկական, մտավոր և (կամ) հոգեկան զարգացման առանձնահատկությունների բացահայտում և գնահատում</t>
  </si>
  <si>
    <t>«Երևանի բժշկահոգեբանամանկավարժական գնահատման կենտրոն» ՊՈԱԿ</t>
  </si>
  <si>
    <t xml:space="preserve">Նախնական մասնագիտական (արհեստագործական) և միջին մասնագիտական կրթության և ուսուցման (ՄԿՈՒ) բարեփոխումներ                                </t>
  </si>
  <si>
    <t>«Հայ ասպետ»  հեռուստամրցաշարի անցկացում</t>
  </si>
  <si>
    <t>«Հայ ասպետ» կրթադաստիարակչական բարեգործական հիմնադրամ</t>
  </si>
  <si>
    <t>«Երևանի պետական համալսարան» ՊՈԱԿ</t>
  </si>
  <si>
    <t>Դպրոցահասակ երեխաներին սննդով ապահովում</t>
  </si>
  <si>
    <t>Կրթական նոր տեխնոլոգիաների ներդրման ծրագրի իրականացում</t>
  </si>
  <si>
    <t>Բուխարեստի համալսարանում հայոց լեզվի դասավանդման կազմակերպում</t>
  </si>
  <si>
    <t>Հարկային և մաքսային ծառայողների վերապատրաստման ծառայություններ</t>
  </si>
  <si>
    <t>ՀՀ աշխատանքի և սոցիալական հարցերի նախարարություն</t>
  </si>
  <si>
    <t>ՀՀ մանկատներում խնամվող դպրոցական տարիքի երեխաներին դրամական աջակցության տրամադրում</t>
  </si>
  <si>
    <t>Տեղեկատվական և ուսուցողական կայքերի մշակման և սպասարկման ծառայություններ</t>
  </si>
  <si>
    <t xml:space="preserve"> Մեթադոնային փոխարինող բուժման ծառայություն Լոռու մարզում </t>
  </si>
  <si>
    <t>Նարկոլոգիական հանրապետական կենտրոն ՓԲԸ</t>
  </si>
  <si>
    <t xml:space="preserve"> Մեթադոնային փոխարինող բուժման ծառայություն Շիրակի մարզում </t>
  </si>
  <si>
    <t xml:space="preserve">«Գյումրու հոգեկան առողջության կենտրոն ՓԲԸ </t>
  </si>
  <si>
    <t>«Հայաստանի Հանրապետության արդարադատության նախարարության թարգմանությունների կենտրոն» ՊՈԱԿ</t>
  </si>
  <si>
    <t xml:space="preserve"> Աջակցություն Ռ. Դավոյանի «Ծովինար» հայոց հնագույն նախապատմական էպոս գրքի հրատարակմանը</t>
  </si>
  <si>
    <t>ՀՀ գյուղատնտեսության նախարարության ջրային տնտեսության պետական կոմիտե</t>
  </si>
  <si>
    <t>ԱՊՀ երկրներում հեռուստառադիոծրագրերի հեռարձակում</t>
  </si>
  <si>
    <t>«Միր» միջպետական ռադիոհեռուստաընկերության ՀՀ մասնաճյուղ» ՓԲԸ</t>
  </si>
  <si>
    <t>«Հայաստանի հանրային հեռուստաընկերություն» ՓԲԸ</t>
  </si>
  <si>
    <t>Ռադիո ծառայություններ</t>
  </si>
  <si>
    <t>«Հայաստանի հանրային ռադիոընկերություն»  ՓԲԸ</t>
  </si>
  <si>
    <t>Ռադիո և հեռուստատեսային ծառայություններ</t>
  </si>
  <si>
    <t>Հասարակական կարծիքի ուսումնասիրման ծառայություններ</t>
  </si>
  <si>
    <t>«Հասարակական կարծիքի ուսումնասիրման կենտրոն» ՓԲԸ</t>
  </si>
  <si>
    <t>«Հանրային կապերի և տեղեկատվության կենտրոն» ՊՈԱԿ</t>
  </si>
  <si>
    <t>ՀՀ  սփյուռքի նախարարություն</t>
  </si>
  <si>
    <t>Հայրենիք-սփյուռք գործակցության ծրագրերի իրականացում</t>
  </si>
  <si>
    <t>«Մեր մեծերը» խորագրով մշակութային միջոցառումներ</t>
  </si>
  <si>
    <t>Պետական աջակցություն «Տրանսպորտային փոխադրումներ» ՊՈԱԿ-ին</t>
  </si>
  <si>
    <t>Կինոյի և հեռուստատեսության զարգացման հայկական հիմնադրամ. երեխաների և պատանիների համար «Ռոլան Բիկովի» ֆոնդ</t>
  </si>
  <si>
    <t xml:space="preserve">Գյումրիում «Վերածնունդ» երաժիշտ կատարողների միջազգային մրցույթ  </t>
  </si>
  <si>
    <t>«Հայ փոքրիկ երգիչներ» միջազգային ասոցիացիա» ՀԿ</t>
  </si>
  <si>
    <t xml:space="preserve">Հատուկ ծրագրեր </t>
  </si>
  <si>
    <t>«Դասական երաժշտության աջակցություն» ՀԿ</t>
  </si>
  <si>
    <t xml:space="preserve">Թալալյան եղբայրների անվան ալտի և թավջութակի փառատոն                   </t>
  </si>
  <si>
    <t xml:space="preserve">Սայաթ-Նովային նվիրված համերգաշար Երևանում և Թբիլիսիում   </t>
  </si>
  <si>
    <t>«Դեբյուտ». երիտասարդ կոմպոզիտորների փառատոն</t>
  </si>
  <si>
    <t>«Գրքի և հրատարակչական գործի կենտրոն» ՊՈԱԿ</t>
  </si>
  <si>
    <t xml:space="preserve">«Մշակութային մարզ». թատրոնների և համերգային կազմակերպությունների հյուրախաղերի, կինոցուցադրումների, ցուցահանդեսների և այլ մշակութային միջոցառումների կազմակերպում մարզերում                                                              </t>
  </si>
  <si>
    <t>«Հովհաննես Շարամբեյանի անվան ժողովրդական ստեղծագործական կենտրոն» ՊՈԱԿ</t>
  </si>
  <si>
    <t>Ոռոգման ծառայություններ մատուցող ընկերություններին ֆինանսական աջակցության տրամադրում</t>
  </si>
  <si>
    <t>Աջակցություն մանկապատանեկան միջոցառումներին</t>
  </si>
  <si>
    <t>«Մշակութային կրթության աջակցության» հիմնադրամ</t>
  </si>
  <si>
    <t>10</t>
  </si>
  <si>
    <t>«Արդյունաբերության զարգացման հիմնադրամ»</t>
  </si>
  <si>
    <t>«Հոգևոր-մշակութային հանրային հեռուստաընկերություն» ՓԲԸ</t>
  </si>
  <si>
    <t xml:space="preserve">Շախմատիստների պատրաստման ծառայություններ </t>
  </si>
  <si>
    <t>«Հայաստանի շախմատի ակադեմիա»  հիմնադրամ</t>
  </si>
  <si>
    <t>«Պետական գույքի գույքագրման և գնահատման գործակալություն» ՊՈԱԿ</t>
  </si>
  <si>
    <t>Հումանիտար ականազերծման և փորձագիտական ծառայությունների կազմակերպում</t>
  </si>
  <si>
    <t>ՀՀ պաշտպանության նախարարություն</t>
  </si>
  <si>
    <t>«Հումանիտար ականազերծման և փորձագիտական կենտրոն» ՊՈԱԿ</t>
  </si>
  <si>
    <t>Հողերի ագրոքիմիական հետազոտության և բերրիության բարձրացման միջոցառումներ</t>
  </si>
  <si>
    <t>«Անասնաբուժասանիտարիայի, սննդամթերքի անվտանգության և բուսասանիտարիայի ոլորտի ծառայությունների կենտրոն» ՊՈԱԿ</t>
  </si>
  <si>
    <t>«Գյուղատնտեսության աջակցության մարզային (ԳԱՄԿ-եր) և հանրապետական (ԳԱՀԿ) կենտրոն» ՓԲԸ-ներ</t>
  </si>
  <si>
    <t>Գյուղատնտեսական կենդանիների պատվաստում</t>
  </si>
  <si>
    <t>«Անտառային պետական մոնիտորինգի կենտրոն» ՊՈԱԿ</t>
  </si>
  <si>
    <t>Տնտեսական գործունեության  աջակցման ծառայություններ</t>
  </si>
  <si>
    <t xml:space="preserve">Գյուղատնտեսական կենդանիների հիվանդությունների լաբորատոր ախտորոշման և կենդանական ծագում ունեցող հումքի և նյութի, բույսերի կարանտինի, գյուղմշակաբույսերի և բույսերի պաշտպանության միջոցների լաբորատոր փորձաքննությունների իրականացում </t>
  </si>
  <si>
    <t>ՀՀ գյուղատնտեսության նախարարության սննդամթերքի անվտանգության պետական ծառայություն</t>
  </si>
  <si>
    <t>«Հանրապետական անասնաբուժասանիտարական և բուսասանիտարական լաբորատոր ծառայությունների կենտրոն» ՊՈԱԿ</t>
  </si>
  <si>
    <t>«Արտասահմանյան երկրների հետ մշակութային համագործակցության հայկական» ՀԿ</t>
  </si>
  <si>
    <t>Աջակցություն պարարվեստին</t>
  </si>
  <si>
    <t xml:space="preserve">Աջակցություն կերպարվեստին </t>
  </si>
  <si>
    <t>Հոգևոր-մշակութային հեռուստատեսային ծառայություններ</t>
  </si>
  <si>
    <t>Թարգմանչական ծառայություններ</t>
  </si>
  <si>
    <t>Հայկական սփյուռքի գիտական, կրթական, տնտեսական, մշակութային և այլ ոլորտներում առկա ներուժի հաշվառման մեխանիզմների ու տվյալների միասնական համակարգի ստեղծում</t>
  </si>
  <si>
    <t>ԱՊՀ հայ համայնքների կրթամշակութային զարգացում</t>
  </si>
  <si>
    <t>Հայաստան-սփյուռք գործակցության թեմայով հեռուստահաղորդումների և տեսահոլովակների պատրաստում և հեռարձակում, ձեռքբերում և բազմացում</t>
  </si>
  <si>
    <t>«Արի տուն» ծրագրի շրջանակներում սփյուռքի երիտասարդության ճանաչողական այցելություններ Հայաստան</t>
  </si>
  <si>
    <t>Սփյուռքի հայկական դպրոցների ուսուցիչների վերապատրաստում</t>
  </si>
  <si>
    <t>«Կրթության ազգային ինստիտուտ»  ՓԲԸ</t>
  </si>
  <si>
    <t xml:space="preserve">Տեխնիկական անվտանգության կանոնակարգման ծառայություններ </t>
  </si>
  <si>
    <t xml:space="preserve">«Տեխնիկական անվտանգության ազգային կենտրոն» ՊՈԱԿ </t>
  </si>
  <si>
    <t>«Զարգացման հայկական գործակալություն» ՓԲԸ</t>
  </si>
  <si>
    <t>Ստանդարտների մշակման ծառայություններ</t>
  </si>
  <si>
    <t>«Ստանդարտների  ազգային ինստիտուտ» ՓԲԸ</t>
  </si>
  <si>
    <t>«Հայաստանի փոքր և միջին ձեռնարկատիրության զարգացման ազգային կենտրոն» հիմնադրամ</t>
  </si>
  <si>
    <t>Զբոսաշրջության աջակցության ծառայություններ</t>
  </si>
  <si>
    <t>«Հայաստանի ազգային մրցունակության հիմնադրամ»</t>
  </si>
  <si>
    <t>Պետական աջակցություն «Հայաստանի ազգային մրցունակության հիմնադրամ»-ի կանոնադրական հիմնախնդիրների իրականացմանը</t>
  </si>
  <si>
    <t>Պետական կարիքների համար ապրանքների, աշխատանքների (ծառայությունների) կողմնորոշիչ գների մեթոդաբանական, վերլուծական և տեղեկատվական ծառայություններ</t>
  </si>
  <si>
    <t>«Գնագոյացման վերլուծական ինֆորմացիոն կենտրոն» ՊՈԱԿ</t>
  </si>
  <si>
    <t>«Տրանսպորտային փոխադրումներ» ՊՈԱԿ</t>
  </si>
  <si>
    <t>Հեռահաղորդակցության  և կապի կանոնակարգման ծառայություններ</t>
  </si>
  <si>
    <t>«Հեռահաղորդակցության  հանրապետական  կենտրոն» ՊՈԱԿ</t>
  </si>
  <si>
    <t>Մթնոլորտային երևույթների վրա ակտիվ ներգործության ծառայություն</t>
  </si>
  <si>
    <t>«Մթնոլորտային երևույթների վրա ակտիվ ներգործության ծառայություն» ՊՈԱԿ</t>
  </si>
  <si>
    <t>Ջրային օբյեկտների և օդային ավազանի  աղտոտվածության վիճակի մոնիտորինգի ծառայություններ</t>
  </si>
  <si>
    <t>«Շրջակա միջավայրի վրա ներգործության մոնիտորինգի կենտրոն» ՊՈԱԿ</t>
  </si>
  <si>
    <t>«Սևան» ազգային պարկի պահպանության, պարկում գիտական ուսումնասիրությունների, անտառտնտեսական աշխատանքների կատարման ծառայություններ</t>
  </si>
  <si>
    <t>«Սևան» ազգային պարկ» ՊՈԱԿ</t>
  </si>
  <si>
    <t>«Դիլիջան» ազգային պարկի պահպանության, պարկում գիտական ուսումնասիրությունների, անտառտնտեսական աշխատանքների կատարման ծառայություններ</t>
  </si>
  <si>
    <t>«Դիլիջան» ազգային պարկ» ՊՈԱԿ</t>
  </si>
  <si>
    <t>«Խոսրովի անտառ»  պետական արգելոց» ՊՈԱԿ</t>
  </si>
  <si>
    <t>«Արգելոցապարկային համալիր» ՊՈԱԿ</t>
  </si>
  <si>
    <t>Երիտասարդական պետական քաղաքականությանն ուղղված ծրագրերի և միջոցառումների իրականացում</t>
  </si>
  <si>
    <t>«Երիտասարդական միջոցառումների իրականացման կենտրոն» ՊՈԱԿ</t>
  </si>
  <si>
    <t xml:space="preserve">այդ թվում           </t>
  </si>
  <si>
    <t>«Երիտասարդական միջոցառումների իրականացման կենտրոն» ՊՈԱԿ-ի գործունեության ապահովում</t>
  </si>
  <si>
    <t>Հասարակական կյանքին երիտասարդների ակտիվ մասնակցության խթանում</t>
  </si>
  <si>
    <t>Երիտասարդական ուսումնասիրությունների կազմակերպում</t>
  </si>
  <si>
    <t>Երիտասարդական հեռուստահաղորդաշարերի, ֆիլմերի, սոցիալական տեսահոլովակների պատրաստում և հեռարձակում</t>
  </si>
  <si>
    <t>Երիտասարդական պետական քաղաքականության մասին էլեկտրոնային տեղեկատվության ապահովում, էլեկտրոնային թերթի հրատարակում</t>
  </si>
  <si>
    <t>Ծախսային ծրագրի անվանումը</t>
  </si>
  <si>
    <t>Հայաստանի Հանրապետությունում գործող երիտասարդական հասարակական կազմակերպությունների գործունեության և հասարակական կյանքին երիտասարդության մասնակցության խթանմանն ուղղված ծրագրեր</t>
  </si>
  <si>
    <t>Հասարակական կազմակերպությունների կողմից դրամաշնորհային ծրագրերի հայտերի համացանցային առցանց (օնլայն) ռեժիմով ներկայացման և մրցութային ընտրության համակարգի պահպանում և զարգացում</t>
  </si>
  <si>
    <t>Երիտասարդների սոցիալ-տնտեսական վիճակի բարելավում և զբաղվածության հնարավորությունների մեծացում</t>
  </si>
  <si>
    <t>ՀՀ մարզերում աշխատանքի տոնավաճառի կազմակերպում</t>
  </si>
  <si>
    <t>Երիտասարդության շրջանում առողջ ապրելակերպի խթանում</t>
  </si>
  <si>
    <t>ՄԻԱՎ/ՁԻԱՀ-ի, սեռավարակների, թմրամոլության կանխարգելման նպատակով երիտասարդների  իրազեկության բարձրացմանն ուղղված կրթական-տեղեկատվական միջոցառումների մշակում և իրականացում, նյութերի հրատարակում</t>
  </si>
  <si>
    <t>Պետական երիտասարդական քաղաքականության իրականացման համակարգվածության մակարդակի բարձրացում և երիտասարդության շրջանում  հոգևոր-մշակութային, հայրենասիրական դաստիարակության խթանում</t>
  </si>
  <si>
    <t>Երիտասարդության շրջանում ռազմահայրենասիրական դաստիարակության բարձրացմանն ուղղված ծրագրերի մշակում և իրականացում,աջակցություն ԼՂՀ պետական երիտասարդական քաղաքականությանը և հասարակական կազմակերպություններին</t>
  </si>
  <si>
    <t xml:space="preserve">Համահայկական, հանրապետական և միջազգային երիտասարդական միջոցառումների (փառատոներ, համաժողովներ, գիտաժողովներ, սեմինարներ, մրցույթներ, կրթական, հոգևոր-մշակութային, սպորտային) կազմակերպում </t>
  </si>
  <si>
    <t>Հայաստանի երիտասարդական  հիմնադրամի և մարզային երիտասարդական կենտրոնների գործունեության ապահովում</t>
  </si>
  <si>
    <t>Մարզային երիտասարդական կենտրոններում միջոցառումների իրականացում</t>
  </si>
  <si>
    <t>Երիտասարդական  ծրագրերի շրջանակներում թրաֆիքինգի դեմ պայքարի միջոցառումներ</t>
  </si>
  <si>
    <t>Գրադարանային ծառայություններ</t>
  </si>
  <si>
    <t>ՀՀ հանրային գրադարանների նյութատեխնիկական բազայի զարգացում</t>
  </si>
  <si>
    <t>ՀՀ հանրային գրադարանների գրադարանավարների վերապատրաստում</t>
  </si>
  <si>
    <t xml:space="preserve">«Արմմոնո» մոնոներկայացումների միջազգային թատերական փառատոն </t>
  </si>
  <si>
    <t>«Հայաստանի հանրային հեռուստաընկերություն» ՓԲԸ-ի տեխնիկական վերազինում</t>
  </si>
  <si>
    <t xml:space="preserve">«Երևանյան հեռանկարներ» միջազգային երաժշտական փառատոն» ՀԿ </t>
  </si>
  <si>
    <t xml:space="preserve">Հայ ժամանակակից կոմպոզիտորական արվեստի փառատոն /Clasik fest/    </t>
  </si>
  <si>
    <t>Սարդարապատի հերոսամարտին նվիրված տոնական համերգային ծրագիր</t>
  </si>
  <si>
    <t>Անկախության օրվան նվիրված տոնական համերգային ծրագիր</t>
  </si>
  <si>
    <t>«Սասնա տուն» հասարակության զարգացման աջակցման կենտրոն» ՀԿ</t>
  </si>
  <si>
    <t>«Հայաստան. Խաղաղության խաչմերուկ» ժողովրդական կատարողական արվեստի միջազգային փառատոն</t>
  </si>
  <si>
    <t>«Տոնացույց. Ավանդական տոների վերածնունդ»  ՀԿ</t>
  </si>
  <si>
    <t>Ռ. Հարությունյանի «Զորավարի ընկուզենին» պիեսի ձեռքբերում</t>
  </si>
  <si>
    <t>«Ազգային թատերական ստեղծական միավորում» ՀԿ</t>
  </si>
  <si>
    <t xml:space="preserve">Հայաստանում և արտերկրում ռուսալեզու հանրության համար հրատարակվող «Համբերություն քեզ մարդ» գիրք-ժողովածուի մեջ ընդգրկելու համար 5 բազմաժանր ստեղծագործության ռուսերեն թարգմանությունների ձեռքբերում </t>
  </si>
  <si>
    <t>Սամսոն Մովսեսյանի «Գրինչի գողացած ամանորը» երկու գործողությամբ պիեսի ձեռք բերում</t>
  </si>
  <si>
    <t>«Երևանի Հ. Թումանյանի անվան պետական տիկնիկային թատրոն» ՊՈԱԿ</t>
  </si>
  <si>
    <t>«Ա. Սպենդիարյանի անվան օպերայի և բալետի ազգային ակադեմիական թատրոն» ՊՈԱԿ</t>
  </si>
  <si>
    <t xml:space="preserve">ՀՀ կառավարությանն առընթեր ոստիկանության </t>
  </si>
  <si>
    <t xml:space="preserve">ՀՀ կառավարությանն առընթեր ոստիկանության Ճանապարհային ոստիկանության կողմից արձանագրված խախտումների համար վարչական տուգանքների գանձումների, գրանցման-քննական ծառայությունների դիմաց վճարումներ և այլ վճարովի ծառայություններ </t>
  </si>
  <si>
    <t xml:space="preserve">«Հատուկ կացարան»
ՊՈԱԿ
</t>
  </si>
  <si>
    <t>«Հանրակացարաններ» ՊՈԱԿ</t>
  </si>
  <si>
    <t xml:space="preserve">«Լուսանշան» 
ՊՈԱԿ
</t>
  </si>
  <si>
    <t>«Համակարգչային կենտրոն» ՊՈԱԿ</t>
  </si>
  <si>
    <t>ՀՀ - ում համահայկական համաժողովների անցկացում</t>
  </si>
  <si>
    <t xml:space="preserve">Աջակցություն համայնքների կայացմանը. ՀՀ խորհրդանիշերի ձեռքբերում </t>
  </si>
  <si>
    <t>Սփյուռքահայերի ինտեգրման ծրագիր</t>
  </si>
  <si>
    <t>Հանրապետության ոստիկանության վետերանների և աշխատակիցների աջակցության «Վահան» բարեգործական հիմնադրամ</t>
  </si>
  <si>
    <t>ՀՀ քաղաքացու անձնագիր տալու կամ փոխանակելու վճարովի ծառայություն</t>
  </si>
  <si>
    <t>«Սփյուռք» ամառային դպրոցի կազմակերպում</t>
  </si>
  <si>
    <t>Դպրոցահասակ երեխաների մասնակցություն դպրոցական խաղերին</t>
  </si>
  <si>
    <t>Սփյուռքագիտության ոլորտում գիտական կադրերի պատրաստման գծով նպաստների տրամադրում (Զալցբուրգ)</t>
  </si>
  <si>
    <t>Աուտիզմ և զարգացման այլ խանգարումներ ունեցող երեխաների բուժման, վերականգնման, կրթության և զբաղվածության ապահովում</t>
  </si>
  <si>
    <t>"Աուտիզմ ազգային հիմնադրամ"</t>
  </si>
  <si>
    <t>«Հայաստանի ավտոմոբիլային ճանապարհների տնօրինություն» ՊՈԱԿ</t>
  </si>
  <si>
    <t>Աճուրդների կազմակերպման և անցկացման աշխատանքներ</t>
  </si>
  <si>
    <t>«Արփի լիճ» ազգային պարկի պահպանության ծառայություններ</t>
  </si>
  <si>
    <t>«Արփի լիճ» ազգային պարկ» ՊՈԱԿ</t>
  </si>
  <si>
    <t>«ՀՀ ՖՆ ուսումնական կենտրոն» ՊՈԱԿ</t>
  </si>
  <si>
    <t>«Տեղեկատվական-վերլուծական կենտրոն» ՊՈԱԿ</t>
  </si>
  <si>
    <t>«Սպորտային բժշկության և հակադոպինգային ծառայության հանրապետական կենտրոն» ՊՈԱԿ</t>
  </si>
  <si>
    <t>Ցեղասպանության 100 -ամյա տարելիցին նվիրված միջոցառումներ</t>
  </si>
  <si>
    <t>Համահայկական մրցանակաբաշխություն</t>
  </si>
  <si>
    <t>Աշխատանք սփյուռքի համայնքներում</t>
  </si>
  <si>
    <t>Տարածքային համագործակցության և համահայկական մշակութային ծրագրերի իրականացում</t>
  </si>
  <si>
    <t>«Հայրենիք - սփյուռք կենտրոն» ՊՈԱԿ</t>
  </si>
  <si>
    <t>Աջակցություն արտադպրոցական դաստիարակությանը</t>
  </si>
  <si>
    <t>«Աշխատանքային ռեզերվներ» մարզական ՀԿ</t>
  </si>
  <si>
    <t>«Տ.Պետրոսյանի անվան շախմատի տուն» ՊՈԱԿ</t>
  </si>
  <si>
    <t>Մանկապատանեկան մարզադպրոցներում աշխատող մարզիչ-մանկավարժների վերապատրաստման կազմակերպում</t>
  </si>
  <si>
    <t>«Երևանի օլիմպիական հերթափոխի պետական մարզական քոլեջ» ՊՈԱԿ</t>
  </si>
  <si>
    <t>Հանրային հատվածի ֆինանսական ոլորտի մասնագետների վերապատրաստման ծառայություններ</t>
  </si>
  <si>
    <t>«Ուսուցման կենտրոն» ՊՈԱԿ</t>
  </si>
  <si>
    <t>Կադրերի պատրաստման և վերապատրաստման ծառայություններ</t>
  </si>
  <si>
    <t>«Ճգնաժամային կառավարման պետական ակադեմիա» ՊՈԱԿ</t>
  </si>
  <si>
    <t>Վերապատրաստման ծառայություններ</t>
  </si>
  <si>
    <t>«Հայաստանի Հանրապետության արտաքին գործերի նախարարության դիվանագիտական դպրոց» ՊՈԱԿ</t>
  </si>
  <si>
    <t>Գնահատման և թեստավորման ծառայություններ</t>
  </si>
  <si>
    <t>«Գնահատման և թեստավորման կենտրոն» ՊՈԱԿ</t>
  </si>
  <si>
    <t>Մասնագիտական կրթության որակի ապահովման ծառայություններ</t>
  </si>
  <si>
    <t>«Մասնագիտական կրթության որակի ապահովման ազգային կենտրոն» հիմնադրամ</t>
  </si>
  <si>
    <t>Աջակցություն արտասահմանում սովորող ուսանողներին</t>
  </si>
  <si>
    <t>ՀՀ կառավարությանն առընթեր ոստիկանության ստորաբածանումների կողմից պայմանագրային հիմունքներով պահպանության և անվտանգության ապահովում</t>
  </si>
  <si>
    <t>«Լույս» մշակութային, գիտական, կրթական հիմնադրամ</t>
  </si>
  <si>
    <t>«Գավառի մանկատուն» ՊՈԱԿ</t>
  </si>
  <si>
    <t>«Վանաձորի մանկատուն» ՊՈԱԿ</t>
  </si>
  <si>
    <t>«Մարի Իզմիրլյանի անվան մանկատուն» ՊՈԱԿ</t>
  </si>
  <si>
    <t>02</t>
  </si>
  <si>
    <t>06</t>
  </si>
  <si>
    <t>01</t>
  </si>
  <si>
    <t>05</t>
  </si>
  <si>
    <t>09</t>
  </si>
  <si>
    <t>04</t>
  </si>
  <si>
    <t>03</t>
  </si>
  <si>
    <t>08</t>
  </si>
  <si>
    <t>07</t>
  </si>
  <si>
    <t>Հավելված N1</t>
  </si>
  <si>
    <t>Աղյուսակ N 16</t>
  </si>
  <si>
    <t>ՀՀ կառավարությանն առընթեր պետական գույքի կառավարման վարչություն</t>
  </si>
  <si>
    <t>Պետական գույքի հաշվառման, գույքագրման, ուսումնասիրությունների և գնահատման աշխատանքների իրականացում</t>
  </si>
  <si>
    <t>Կոլեկտորադրենաժային ցանցի պահպանում և շահագործում, գրունտային ջրերի մակարդակների և որակի որոշման աշխատանքներ</t>
  </si>
  <si>
    <t>ՀՀ գյուղատնտեսության նախարարություն</t>
  </si>
  <si>
    <t>ՀՀ բնապահպանության նախարարություն</t>
  </si>
  <si>
    <t>ՀՀ կառավարության աշխատակազմ</t>
  </si>
  <si>
    <t>Հայաստանի Հանրապետության  կառավարության գործունեության գնահատականների, կյանքի որակի և համայնքային կարիքների գնահատման հետազոտություններ</t>
  </si>
  <si>
    <t xml:space="preserve">Հաշվետվություն    </t>
  </si>
  <si>
    <t xml:space="preserve">Բյուջետային ծախսերի գործառական դասակարգման  </t>
  </si>
  <si>
    <t xml:space="preserve"> Ծախսային ծրագիրը կատարող ՀՀ պետական կառավարման մարմնի անվանումը </t>
  </si>
  <si>
    <t xml:space="preserve"> Դրամաշնորհ ստացող տնտեսվարող սուբյեկտի անվանումը </t>
  </si>
  <si>
    <t xml:space="preserve"> Կատարման % ճշտված պլանի նկատմամբ </t>
  </si>
  <si>
    <t>բաժին</t>
  </si>
  <si>
    <t>խումբ</t>
  </si>
  <si>
    <t>դաս</t>
  </si>
  <si>
    <t xml:space="preserve"> Տարեկան պլան*  </t>
  </si>
  <si>
    <t xml:space="preserve"> Տարեկան ճշտված պլան**  </t>
  </si>
  <si>
    <t xml:space="preserve"> Փաստ </t>
  </si>
  <si>
    <t>հազար դրամ</t>
  </si>
  <si>
    <t>Անտառպահպանական ծառայություններ</t>
  </si>
  <si>
    <t>«Շիրակի հանրային հեռուստառադիո» ՓԲԸ</t>
  </si>
  <si>
    <t xml:space="preserve"> Տնտեսվարող սուբյեկտներին տրամադրված դրամաշնորհի գումարը  </t>
  </si>
  <si>
    <t>«ԱՅ ՓԻ ԷՍ ՍԻ» քաղաքական և սոցիոլոգիական խորհրդատվությունների ինստիտուտ» ՍՊԸ</t>
  </si>
  <si>
    <t>«Աճուրդի կենտրոն» ՊՈԱԿ</t>
  </si>
  <si>
    <t>«Մելիորացիա» ՓԲԸ</t>
  </si>
  <si>
    <t>Սերմերի որակի ստուգման  ու պետական սորտափորձարկման միջոցառումներ</t>
  </si>
  <si>
    <t>«Սերմերի գործակալություն» ՊՈԱԿ</t>
  </si>
  <si>
    <t xml:space="preserve">«Ագրոքիմիական ծառայություն» ՊՈԱԿ </t>
  </si>
  <si>
    <t>Գյուղական խորհրդատվական ծառայություններ</t>
  </si>
  <si>
    <t>«Հայանտառ» ՊՈԱԿ</t>
  </si>
  <si>
    <t xml:space="preserve">Անտառային պետական մոնիտորինգի իրականացում </t>
  </si>
  <si>
    <t>«Զիկատար» պետական արգելավայրի պահպանության, գիտական ուսումնասիրությունների  կատարման ծառայություններ</t>
  </si>
  <si>
    <t>ՀՀ առողջապահության նախարարություն</t>
  </si>
  <si>
    <t xml:space="preserve">այդ թվում` </t>
  </si>
  <si>
    <t xml:space="preserve"> Բուժաշխատողների համար «ՄԻԱՎ վարակ» դասընթացի անցկացում </t>
  </si>
  <si>
    <t>«ՁԻԱՀ-ի կանխարգելման հանրապետական կենտրոն»  ՊՈԱԿ</t>
  </si>
  <si>
    <t>«Լոռու մարզային հոգենյարդաբանական դիսպանսեր ՊՓԲԸ</t>
  </si>
  <si>
    <t xml:space="preserve">** Հաշվի են առնված հաշվետու ժամանակաշրջանում օրենսդրության համաձայն  կատարված փոփոխությունները:       </t>
  </si>
  <si>
    <t>42 ջրօգտագործողների ընկերություններ</t>
  </si>
  <si>
    <t>Արտակարգ իրավիճակներում բուժօգնության ծառայություններ</t>
  </si>
  <si>
    <t>Որակի ենթակառուցվածքների բարեփոխում</t>
  </si>
  <si>
    <t>«Հայաստանի ազգային գրադարան» ՊՈԱԿ</t>
  </si>
  <si>
    <t xml:space="preserve">Ալ.Սպենդիարյանի անվան օպերայի և բալետի ազգային ակադեմիական թատրոնի բեմադրություններ                                                                  </t>
  </si>
  <si>
    <t>Աջակցություն միջազգային թատերական փառատոների իրականացմանը</t>
  </si>
  <si>
    <t>«Արմմոնո» մշակութային փառատոն» ՀԿ</t>
  </si>
  <si>
    <t>«Հայ‎ֆեստ» միջազգային թատերական փառատոն</t>
  </si>
  <si>
    <t>Վ.Փափազյանի անվան Շեքսպիրյան միջազգային թատերական փառատոն</t>
  </si>
  <si>
    <t xml:space="preserve">Աջակցություն հայկական թատերախմբերի մասնակցությանը միջազգային փառատոներին </t>
  </si>
  <si>
    <t>Աջակցություն հանրապետական թատերական փառատոների իրականացմանը</t>
  </si>
  <si>
    <t>Աջակցություն երաժշտարվեստին</t>
  </si>
  <si>
    <t xml:space="preserve">Աջակցություն երաժշտական ստեղծագործությունների ձեռքբերմանը </t>
  </si>
  <si>
    <t>«Կամերային երաժշտության ազգային կենտրոն» ՊՈԱԿ, «Դասական երաժշտության աջակցություն» ՀԿ</t>
  </si>
  <si>
    <t xml:space="preserve">*  Հաստատված է «Հայաստանի Հանրապետության 2015 թվականի պետական բյուջեի մասին» Հայաստանի Հանրապետության օրենքով:     </t>
  </si>
  <si>
    <t>Աջակցություն միջազգային երաժշտական մրցույթների իրականացմանը</t>
  </si>
  <si>
    <t>Աջակցություն միջազգային երաժշտական փառատոների իրականացմանը</t>
  </si>
  <si>
    <t xml:space="preserve">«Արամ Խաչատրյան» միջազգային  փառատոն    </t>
  </si>
  <si>
    <t>«Հայաստանի պետական ֆիլհարմոնիկ նվագախումբ» ՊՈԱԿ, «Կամերային երաժշտության ազգային կենտրոն» ՊՈԱԿ,
«Դասական երաժշտության աջակցություն» ՀԿ</t>
  </si>
  <si>
    <t xml:space="preserve">«Ազգային պատկերասրահ» երաժշտական միջազգային փառատոն     </t>
  </si>
  <si>
    <t xml:space="preserve">«Օպերային և բալետային արվեստի բարեկամներ» փառատոն </t>
  </si>
  <si>
    <t>Աջակցություն հանրապետական երաժշտական փառատոների, մրցույթների և ստուգատեսների իրականացմանը</t>
  </si>
  <si>
    <t>«Արս-Լունգա» մշակութային ՀԿ</t>
  </si>
  <si>
    <t>Աջակցություն պարի միջազգային  փառատոներին մասնակցությանը</t>
  </si>
  <si>
    <t>«Հայաստանի պարի պետական անսամբլ» ՊՈԱԿ,
«Երևան» միջազգային մշակութային կենտրոն» ՀԿ</t>
  </si>
  <si>
    <t>Աջակցություն ստեղծագործական պատվերների իրականացմանը</t>
  </si>
  <si>
    <t xml:space="preserve">Աջակցություն միջազգային ցուցահանդեսներին, բիենալեներին  մասնակցությանը </t>
  </si>
  <si>
    <t>«Ցուցահանդեսային կենտրոն» ՊՈԱԿ, 
«Հայաստանի նկարիչների միություն» ՀԿ</t>
  </si>
  <si>
    <t>Աջակցություն անհատական ցուցահանդեսների կազմակերպմանը, երիտասարդ ստեղծագործողների նորարարական ծրագրերի իրականացմանը և կերպարվեստի գործերի  ձեռքբերմանը</t>
  </si>
  <si>
    <t>«Ցուցահանդեսային կենտրոն» ՊՈԱԿ,
 «Հայաստանի նկարիչների միություն» ՀԿ</t>
  </si>
  <si>
    <t xml:space="preserve">Աջակցություն «Art  Expo» արվեստների փառատոնի կազմակերպմանը </t>
  </si>
  <si>
    <t>«ArtEXPO» ՀԿ</t>
  </si>
  <si>
    <t xml:space="preserve">Աջակցություն միջազգային կինոփառատոների իրականացմանը </t>
  </si>
  <si>
    <t>«ՌեԱնիմանիա» Երևանի միջազգային անիմացիոն կինոփառատոն» ՀԿ</t>
  </si>
  <si>
    <t xml:space="preserve">Աջակցություն միջազգային կինոփառատոներին և կինոշուկաներին մասնակցությանը </t>
  </si>
  <si>
    <t>Աջակցություն հանրապետական  կինոփառատոների իրականացմանը</t>
  </si>
  <si>
    <t>Աջակցություն միջազգային մրցույթներին և փառատոներին</t>
  </si>
  <si>
    <t>«Տիկնիկային արվեստի գործիչների միջազգային միության հայկական կենտրոն» ՀԿ</t>
  </si>
  <si>
    <t>Մանկապատանեկան ֆիլմերի միջազգային փառատոն</t>
  </si>
  <si>
    <t>Աջակցություն հանրապետական մրցույթներին, փառատոներին, ստուգատեսներին</t>
  </si>
  <si>
    <t xml:space="preserve">«Արևներ» մանկապատանեկան մրցույթ-փառատոն                         </t>
  </si>
  <si>
    <t>«Իրավախախտում կատարած անձանց վերականգնողական կենտրոն» ՊՈԱԿ</t>
  </si>
  <si>
    <t>Ռազմահայրենասիրական դաստիարակության ռազմավարության իրականացում</t>
  </si>
  <si>
    <t>ՀՀ երկրապահ կամավորականների միություն</t>
  </si>
  <si>
    <t>ՄԱԿ-ի պարենի համաշխարհային ծրագրի հայաստանյան գրասենյակ</t>
  </si>
  <si>
    <t>Աջակցություն «Դպրոց-կենտրոնների միություն» իրավաբանական անձանց միության գործունեությանը</t>
  </si>
  <si>
    <t xml:space="preserve">«Դպրոց-կենտրոնների միություն» </t>
  </si>
  <si>
    <t>«Ազգային երգ ու պար» առարկայի ներդրում հանրակրթական ուսումնական հաստատություններում</t>
  </si>
  <si>
    <t>«Կրթության ազգային ինստիտուտ» ՓԲԸ</t>
  </si>
  <si>
    <t>Դպրոցներում ռոբոտատեխնիկայի զարգացման իրականացում</t>
  </si>
  <si>
    <t>Ինֆորմացիոն տեխնոլոգիաների ձեռնարկությունների միություն</t>
  </si>
  <si>
    <t>Պրահայի Կարլովի համալսարանում հայոց լեզվի դասավանդման կազմակերպում</t>
  </si>
  <si>
    <t>Կրթության գերազանցության ազգային ծրագրի իրականացում</t>
  </si>
  <si>
    <t>«Այբ» կրթական հիմնադրամ</t>
  </si>
  <si>
    <t>Աջակցություն երեխաների և պատանիների համար գիտաճանաչողական ուղևորությունների կազմակերպմանը մայրաքաղաքի և մարզկենտրոնների թանգարաններ, պատկերասրահներ, համերգային կազմակերպություններ և այլ մշակութային կազմակերպություններ</t>
  </si>
  <si>
    <t xml:space="preserve">Աջակցություն շնորհալի երեխաների և պատանիների ստեղծագործական կարողությունների զարգացմանը և խթանմանը            </t>
  </si>
  <si>
    <t>«Մշակութային կրթության աջակցության» հիմնադրամ, «Երևանի Պ.Չայկովսկու անվան միջնակարգ մասնագիտական երաժշտական դպրոց» ՊՈԱԿ</t>
  </si>
  <si>
    <t>«Հարմոնիա» ռուսական մշակույթի միջազգային կենտրոն» ՀԿ, «Հայաստանի հրեական համայնք» ՀԿ, «Եզդիների ազգային միություն» ՀԿ</t>
  </si>
  <si>
    <t>Աջակցություն գրքերի միջազգային ցուցահանդես-տոնավաճառներին մասնակցությանը</t>
  </si>
  <si>
    <t>Աջակցություն ԱՊՀ և բալթյան երկրների թարգմանիչների կայքի սպասարկմանը</t>
  </si>
  <si>
    <t>«Զարգացման սկզբունքներ» ՀԿ,
«Լույսի աշխարհ» մանկապատանեկան երիտասարդական կենտրոն» ՀԿ</t>
  </si>
  <si>
    <t>Աջակցություն «Ոչ միայն զենքով այլ նաև երգով, պարով պիտի հաղթենք» հանրապետական մրցույթ-փառատոնին</t>
  </si>
  <si>
    <t xml:space="preserve"> Աջակցություն մարզային մշակութային միջոցառումների իրականացմանը</t>
  </si>
  <si>
    <t>&lt;&lt;Հայաստանի Հանրապետության 2015 թվականի պետական բյուջեի մասին&gt;&gt; ՀՀ օրենքով նախատեսված այն ծրագրերի վերաբերյալ, որոնց գծով հատկացումների գլխավոր կարգադրիչ  հանդիսացող համապատասխան պետական կառավարման մարմինների կողմից  այդ հատկացումների գումարները տնտեսվարող սուբյեկտներին տրամադրվել են դրամաշնորհների տեսքով` առանց մրցույթի</t>
  </si>
  <si>
    <t xml:space="preserve"> «Թ.Ալթունյանի անվան երգի-պարի պետական համույթ» ՊՈԱԿ,
«Հայաստանի պարի պետական անսամբլ» ՊՈԱԿ, 
«Համազգային թատրոն» ՊՈԱԿ,
«Դասական երաժշտության աջակցություն» ՀԿ, 
«Ազգային թատերական ստեղծագործական միավորում» ՀԿ</t>
  </si>
  <si>
    <t>Աջակցություն մարզերում գործող երաժշտական (ազգագրական) համույթների, կոլեկտիվների, թատերական խմբերի ստեղծագործական ծրագրերին</t>
  </si>
  <si>
    <t>Աջակցություն ոչ նյութական մշակութային ժառանգության պահպանմանը</t>
  </si>
  <si>
    <t>Աջակցություն ժողովրդական ստեղծագործության և արհեստագործության զարգացմանը</t>
  </si>
  <si>
    <t>Ժողովրդական նվագարանագործության ուսուցում, հմտությունների և գիտելիքների փոխանցում</t>
  </si>
  <si>
    <t>«Համագործակցություն» նախագծի շրջանակներում հայ-վրացական կոմպոզիտորական արվեստի փառատոն</t>
  </si>
  <si>
    <t>«Կոմիտաս» փառատոն</t>
  </si>
  <si>
    <t>«Կոմիտասի թանգարան-ինստիտուտ» ՊՈԱԿ</t>
  </si>
  <si>
    <t>Աջակցություն Գյումրիում Հայոց ցեղասպանության 100-րդ տարելիցին նվիրված «Սրբացյալ ընտանիք» խորագրով քանդակագործության միջազգային սիմպոզիումի կազմակերպմանը</t>
  </si>
  <si>
    <t xml:space="preserve">«ՄԷԿ մշակութային էքսպերիմենտալ կենտրոն»   կրթամշակութային վերլուծությունների և  զարգացման ՀԿ
</t>
  </si>
  <si>
    <t>«4 պլյուս» վավերագրական լուսանկարչության կենտրոն» ՀԿ</t>
  </si>
  <si>
    <t>«Հայաստանի պատմության թանգարան» ՊՈԱԿ</t>
  </si>
  <si>
    <t>«Ծիրանի ծառ» էթնոգրաֆիկ ֆիլմերի միջազգային փառատոն</t>
  </si>
  <si>
    <t>«Ժողովրդական արվեստի Հանգույց» կրթամշակութային հիմնադրամ</t>
  </si>
  <si>
    <t>ՀՀ անկախության հռչակման 24-րդ տարեդարձին նվիրված տոնական միջոցառում Ազատության հրապարակում</t>
  </si>
  <si>
    <t>«Ջազի կայանում» խորագրով միջազգային նախագծի երևանյան համերգային ծրագիր</t>
  </si>
  <si>
    <t>Աջակցություն «Գրական տապան»  միջազգային փառատոնին</t>
  </si>
  <si>
    <t>Աջակցություն «Երգով և պարով պիտի հաղթենք» հանրապետական մրցույթ-փառատոնին</t>
  </si>
  <si>
    <t>«Հայ միտք -համահայկական ակումբ» հայրենասիրական մշակութային ՀԿ</t>
  </si>
  <si>
    <t>«Հայ միասնության խաչ» բարեգործական մշակութային ՀԿ</t>
  </si>
  <si>
    <t>«Նախաբեմ» կրթամշակութային ասոցիացիա» ՀԿ</t>
  </si>
  <si>
    <t xml:space="preserve">Աջակցություն Ա. Սարգսյանի «Արցախի բանահյուսություն» աշխատության հրատարկմանը </t>
  </si>
  <si>
    <t>«Հնագույն նվագարաններ» շարքի «Թառ»  գիտաճանաչողական ֆիլմի ստեղծում</t>
  </si>
  <si>
    <t>Աջակցություն «Հայոց Խաչքար. Տակու-Հոն պատկերագրում, խաչքարերի ձեռագործ դրոշմատիպեր Նորատուսից և Նորավանքից» ճապոնացի պրոֆեսոր Նագաոկայի ցուցահանդեսի կազմակերպմանը</t>
  </si>
  <si>
    <t>«Հ. Շարամբեյանի անվան ժողովրդական ստեղծագործության կենտրոն» ՊՈԱԿ</t>
  </si>
  <si>
    <t>«Երիտասարդական ակումբների դաշնություն ՀԿ</t>
  </si>
  <si>
    <t>Ազգային նվագարանների վերականգնման և զարգացման հիմնադրամ</t>
  </si>
  <si>
    <t>Աջակցություն ժողովրդական բանահյուսական ժառանգության հանրահռչակմանը</t>
  </si>
  <si>
    <t>«Սասնա ծռեր» էպոսի ավանդական փառատոն</t>
  </si>
  <si>
    <t>«Երկնքից երեք խնձոր ընկավ…» հեքիաթասացության և բարբառի մրցույթ-փառատոն</t>
  </si>
  <si>
    <t>«Հովհ.Թումանյանի թանգարան» ՊՈԱԿ</t>
  </si>
  <si>
    <t xml:space="preserve">Աջակցություն ավանդական կատարողական արվեստի զարգացմանը  </t>
  </si>
  <si>
    <t>Ազգային ավանդական կենցաղի կենսունակության պահպանություն</t>
  </si>
  <si>
    <t xml:space="preserve">Ոչ նյութական մշակութային ժառանգության միջազգային հանրահռչակում </t>
  </si>
  <si>
    <t>ՅՈՒՆԵՍԿՕ-ի մարդկության ոչ նյութական մշակութային ժառանգության ներկայացուցչական ցանկում ներառման նպատակով հայտի պատրաստում</t>
  </si>
  <si>
    <t>ՀՀ ԳԱԱ «Հնագիտության և ազգագրության ինստիտուտ» ՊՈԱԿ</t>
  </si>
  <si>
    <t>Մասնակցություն ոչ նյութական մշակութային ժառանգության բնագավառում միջազգային միջոցառումներին, սեմինարներին, աշխատանքային հանդիպումներին</t>
  </si>
  <si>
    <t>Աջակցություն ոչ նյութական մշակութային ժառանգության տեղեկատվության մատչելիության ապահովմանը</t>
  </si>
  <si>
    <t>Աջակցություն մշակույթին նվիրված հեռուստահաղորդաշարերի իրականացմանը</t>
  </si>
  <si>
    <t>Աջակցություն հումանիտար համագործակցության միջպետական հիմնադրամի հայաստանյան մասնաճյուղի գործունեությանը</t>
  </si>
  <si>
    <t>«ԱՊՀ մասնակից պետությունների հումանիտար համագործակցության միջպետական հիմնադրամ»-ի հայաստանյան մասնաճյուղ</t>
  </si>
  <si>
    <t>Աջակցություն շնորհալի պատանի երաժիշտ-կատարողների մասնագիտական կարողությունների զարգացմանը և կատարելագործմանը</t>
  </si>
  <si>
    <t>«Հարմոնիում» երաժշտական զարգացման կենտրոն» հասարակական կազմակերպություն</t>
  </si>
  <si>
    <t>«Շիրակի հանրային հեռուստառադիո» ՓԲԸ-ի տեխնիկական վերազինում</t>
  </si>
  <si>
    <t>«Արդարադատության ակադեմիա» ՊՈԱԿ</t>
  </si>
  <si>
    <t xml:space="preserve">Կրթամշակութային աջակցություն հայ համայնքներին </t>
  </si>
  <si>
    <t>Սփյուռքի հայ համայնքների ղեկավարների տարածաշրջանային հավաքներ Հայաստանում, Սփյուռքում</t>
  </si>
  <si>
    <t xml:space="preserve">Աջակցություն Մերձավոր սփյուռքի համայնքներին </t>
  </si>
  <si>
    <t>Սփյուքյան կառույցների և նշանավոր անհատների ծրագրերի իրականացում Հայաստանում, Սփյուռքում</t>
  </si>
  <si>
    <t>«Բյուրակն» կրթական համալիր» ՍՊԸ</t>
  </si>
  <si>
    <t>Հանրակրթական և բարձրագույն ուսումնական հաստատությունների վարկանիշավորում</t>
  </si>
  <si>
    <r>
      <t>«</t>
    </r>
    <r>
      <rPr>
        <i/>
        <sz val="10"/>
        <rFont val="GHEA Grapalat"/>
        <family val="3"/>
      </rPr>
      <t>Հայաստանի Հանրապետության տարվա երիտասարդական մայրաքաղաք» մրցույթի կազմակերպում</t>
    </r>
  </si>
  <si>
    <t xml:space="preserve">Ա.Խաչատրյանի անվան միջազգային մրցույթի անդամավճար </t>
  </si>
  <si>
    <t>Պետական աջակցություն  «Հայաստանի ավտոմոբիլային ճանապարհների տնօրինություն» ՊՈԱԿ-ին</t>
  </si>
  <si>
    <t>«Խոսրովի անտառ» պետական արգելոցի պահպանության, գիտական ուսումնասիրությունների կատարման ծառայություններ</t>
  </si>
  <si>
    <t>Բնապահպանական ոլորտի գծով վերլուծական տեղեկատվական  ծառայություններ</t>
  </si>
  <si>
    <t xml:space="preserve"> «Հայաստանի հանրային հեռուստաընկերություն» ՓԲԸ-ի շենք- շինությունների հիմնանորոգում</t>
  </si>
  <si>
    <t>«Հայաստանի հանրային ռադիոընկերություն» ՓԲԸ-ի շենքի հիմնանորոգում</t>
  </si>
  <si>
    <t>«Հայաստանի հեռուստատեսային և ռադիոհաղորդիչ ցանց» ՓԲԸ</t>
  </si>
  <si>
    <t xml:space="preserve"> «Զանգեզուր» կենսոլորտային համալիր» ՊՈԱԿ-ի տնօրինության ներքո գտնվող ԲՀՊ տարածքների  պահպանության, գիտական ուսումնասիրությունների, անտառտնտեսական աշխատանքների  կատարման ծառայություններ</t>
  </si>
  <si>
    <t xml:space="preserve"> «Զանգեզուր» կենսոլորտային համալիր»  ՊՈԱԿ</t>
  </si>
  <si>
    <t>Շրջակա միջավայրի վրա ազդեցության գնահատման և փորձաքննության ծառայություններ</t>
  </si>
  <si>
    <t>Մշակութային արժեքների էլեկտրոնային տեղեկատվական շտեմարանի ստեղծում</t>
  </si>
  <si>
    <t xml:space="preserve">«Հայաստանի բնության պետական թանգարան» ՊՈԱԿ </t>
  </si>
  <si>
    <t>Պետական երիտասարդական քաղաքականությունը ՀՀ մարզերում. խորհրդակցությունների կազմակերպում և երիտասարդական ծրագրերի շրջանակներում այցելություններ ՀՀ մարզեր</t>
  </si>
  <si>
    <t>Միջազգային երիտասարդական համագործակցության զարգացմանն ուղղված միջոցառումների մշակում, կազմակերպում և իրականացում, պետական երիտասարդական քաղաքականության զարգացմանն ուղղված միջազգային տարաբնույթ միջոցառումների մասնակցության ապահովում</t>
  </si>
  <si>
    <t>«Ինֆորմացիոն ազատության կենտրոն» ՀԿ</t>
  </si>
  <si>
    <t>Պետական աջակցություն ոչ առևտրային կազմակերպություններին</t>
  </si>
  <si>
    <t>«Հայաստանի ազգային պատկերասրահ» ՊՈԱԿ</t>
  </si>
  <si>
    <t>«Գ.Սունդուկյանի անվան ազգային ակադեմիական թատրոն» ՊՈԱԿ, «Երևանի թատրոնի և կինոյի պետական ինստիտուտ» ՊՈԱԿ, «Համազգային թատրոն» ՊՈԱԿ,  «Ազգային թատերական ստեղծագործական միավորում» ՀԿ</t>
  </si>
  <si>
    <t>Թատերական ծրագրեր և բեմադրություններ</t>
  </si>
  <si>
    <t>«Գ.Սունդուկյանի անվան ազգային ակադեմիական թատրոն» ՊՈԱԿ, «Երևանի Հ.Թումանյանի անվան պետական տիկնիկային թատրոն» ՊՈԱԿ, 
«Հայաստանի թատերական գործիչների միավորում» ՀԿ,
«Ազգային թատերական ստեղծագործական միավորում» ՀԿ</t>
  </si>
  <si>
    <t>«Թատրոն X» հանրապետական թատերական փառատոն</t>
  </si>
  <si>
    <t>«Հայաստանի կոմպոզիտորների և երաժշտագետների միություն» ՀԿ, «Հայաստանի պետական ֆիլհարմոնիկ նվագախումբ» ՊՈԱԿ</t>
  </si>
  <si>
    <t>Աջակցություն երգչախմբային արվեստին</t>
  </si>
  <si>
    <t>Անասնաբուժասանիտարիայի, սննդամթերքի անվտանգության և բուսասանիտարիայի ոլորտներում ծառայությունների մատուցում</t>
  </si>
  <si>
    <t>Պետական աջակցություն սահմանամերձ համայնքներին</t>
  </si>
  <si>
    <t>ՀՀ Արարատի, Վայոց ձորի և Տավուշի մարզերի համայնքներին սպասարկող ջրօգտագործողների ընկերություններ</t>
  </si>
  <si>
    <t xml:space="preserve">ՀՀ արտահանմանն ուղղված արդյունաբերական քաղաքականության ռազմավարությամբ նախատեսված միջոցառումների իրականացման պետական աջակցություն </t>
  </si>
  <si>
    <t>«Հավատարմագրման ազգային մարմին» ՊՈԱԿ</t>
  </si>
  <si>
    <t xml:space="preserve">«Ստանդարտների ազգային ինստիտուտ» ՓԲԸ,
«Չափագիտության ազգային ինստիտուտ»ՓԲԸ,
«Հավատարմագրման ազգային մարմին» ՊՈԱԿ 
</t>
  </si>
  <si>
    <t>«Պետական աջակցություն «ՀՀ հավատարմագրման համակարգի բարեփոխում և Հավաքագրման ազգային մարմնի կայացում» ծրագրին</t>
  </si>
  <si>
    <t xml:space="preserve">«Կամերային երաժշտության ազգային կենտրոն» ՊՈԱԿ, «Կենաց տուն» մշակութային ՀԿ </t>
  </si>
  <si>
    <t>«Երգող Հայաստան» մանկապատանեկան երգչախմբերի հանրապետական մրցույթ</t>
  </si>
  <si>
    <t xml:space="preserve">Մասնակցություն միջազգային խմբերգային համաժողովներին </t>
  </si>
  <si>
    <t>Աջակցություն երաժշտական ժառանգության պահպանությանը՝ նոտաների թվայնացմանը</t>
  </si>
  <si>
    <t>«Երաժշտագիտական գրադարան» ՊՈԱԿ
«Ա.Սպենդիարյանի անվան օպերայի և բալետի ազգային ակադեմիական թատրոն» ՊՈԱԿ</t>
  </si>
  <si>
    <t>Աջակցություն միջազգային նախագծերին անհատ կատարողների և կոլեկտիվների մասնակցությանը</t>
  </si>
  <si>
    <t>Մշակութային կրթության աջակցության հիմնադրամ, «Կամերային երաժշտության ազգային կենտրոն» ՊՈԱԿ, «Երևանի Կոմիտասի անվան պետական կոնսերվատորիա» ՊՈԱԿ</t>
  </si>
  <si>
    <t xml:space="preserve">«Երևանյան հեռանկարներ» միջազգային փառատոն   </t>
  </si>
  <si>
    <t>Ազգային նվագարանների և հայ երգի հանրապետական մրցույթ</t>
  </si>
  <si>
    <t>«Հայաստանի պարի պետական անսամբլ» ՊՈԱԿ, «Թ.Ալթունյանի անվան երգի-պարի պետական համույթ» ՊՈԱԿ, «Հայաստանի պարարվեստի «Բարեկամություն» պետական համույթ» ՊՈԱԿ</t>
  </si>
  <si>
    <t>Հայ լուսանկարչության շտեմարանի ստեղծում</t>
  </si>
  <si>
    <t>«Ցուցահանդեսային կենտրոն» ՊՈԱԿ</t>
  </si>
  <si>
    <t xml:space="preserve">«Կին» միջազգային կինոփառատոն  </t>
  </si>
  <si>
    <t>«Լիզա» իրավական, մշակութային, գենդերային հիմնադրամ</t>
  </si>
  <si>
    <t>«Նոֆի» ոչ կոմերցիոն ֆիլմերի միջազգային կինոփառատոն</t>
  </si>
  <si>
    <t>«Ֆրեսկո» արդի արվեստի և հոգևոր ֆիլմերի փառատոն</t>
  </si>
  <si>
    <t>«Ծիածան» սոցիալական հասարակական կազմակերպություն</t>
  </si>
  <si>
    <t>«Հայաստանի ազգային կինոկենտրոն» ՊՈԱԿ, «Փաստավավերագրական ֆիլմերի «Հայկ» կինոստուդիա» ՊՈԱԿ, «Կինոյի զարգացման «Ոսկե ծիրան» ՀԿ</t>
  </si>
  <si>
    <t>Անդամակցություն Եվրոպական աուդիովիզուալ օբսերվատորիային</t>
  </si>
  <si>
    <t>«Թումանյանական հեքիաթի օր» տիկնիկային թատերական միջազգային փառատոն</t>
  </si>
  <si>
    <t>«Նռան հատիկ» մանկապատանեկան թատերական փառատոն</t>
  </si>
  <si>
    <t>«Նախաբեմ» կրթամշակութային ՀԿ</t>
  </si>
  <si>
    <t xml:space="preserve">«Երևանի Պ.Չայկովսկու անվան միջնակարգ մասնագիտական երաժշտական դպրոց» ՊՈԱԿ, «Մշակութային կրթության աջակցության» հիմնադրամ </t>
  </si>
  <si>
    <t>Մասնակցություն վարպետության դասերի, մրցույթների և փառատոների</t>
  </si>
  <si>
    <t>Երիտասարդական Նավասարդյան խաղերի կազմակերպում</t>
  </si>
  <si>
    <t>«Մշակութային կազմակերպություն-դպրոց» համակարգի ձևավորման պիլոտային ծրագրի իրականացում</t>
  </si>
  <si>
    <t>«Կամերային երաժշտության ազգային կենտրոն» ՊՈԱԿ,
«Հայաստանի կոմպոզիտորների և երաժշտագետների միություն» ՀԿ, «Հայաստանի գրողների միություն» ՀԿ, «Թատերական գործիչների միավորում» ՀԿ</t>
  </si>
  <si>
    <t xml:space="preserve">«Կամերային երաժշտության ազգային կենտրոն» ՊՈԱԿ,
«Ասք» մշակութային կենտրոն ՀԿ
</t>
  </si>
  <si>
    <t>Աջակցություն ազգային փոքրամասնությունների մշակույթի տարածմանը</t>
  </si>
  <si>
    <t>Աջակցություն «Armbook Expo» միջազգային ցուցահանդեսին</t>
  </si>
  <si>
    <t>Մասնակցություն ոչ լատինատառ տառատեսակների «Գրանշան» և «Էյթիփլ» («Atypl») համաժողովներին</t>
  </si>
  <si>
    <t>«Հայաստանի ազգային գրապալատ» ՊՈԱԿ</t>
  </si>
  <si>
    <t>«Ա.Սպենդիարյանի անվան օպերայի և բալետի ազգային ակադեմիական թատրոն» ՊՈԱԿ, «Ցուցահանդեսային կենտրոն» ՊՈԱԿ, «Հայաստանի ազգային գրադարան» ՊՈԱԿ, «Հայաստանի պատմության թանգարան»  ՊՈԱԿ, «Մշակութային կրթության աջակցության» հիմնադրամ,
«Ազգային թատերական ստեղծագործական միավորում» ՀԿ</t>
  </si>
  <si>
    <t>«Հայաստանի գրողների միություն» ՀԿ,
«Գրքի և հրատարակչական գործի կենտրոն» ՊՈԱԿ</t>
  </si>
  <si>
    <t xml:space="preserve">«Կամերային երաժշտության ազգային կենտրոն» ՊՈԱԿ, «Ցուցահանդեսային կենտրոն» ՊՈԱԿ, «Մշակութային կրթության աջակցության» հիմնադրամ, «Կինոյի զարգացման «Ոսկե ծիրան» ՀԿ           </t>
  </si>
  <si>
    <t>«Կամերային երաժշտության ազգային կենտրոն» ՊՈԱԿ
«Սասնա տուն» հասարակության զարգացման աջակցման կենտրոն» ՀԿ</t>
  </si>
  <si>
    <t>Տարազի ավանդական և ժամանակակից դրսևորումների փառատոն</t>
  </si>
  <si>
    <t>«Տերյան» մշակութային կենտրոն ՀԿ</t>
  </si>
  <si>
    <t>Ավանդական արվեստների (խաչքարագործություն, քարի, մետաղի գեղարվեստական մշակում, ձեռարվեստ) վերականգնում և ուսուցում</t>
  </si>
  <si>
    <t>«Գյումրու մշակութային էքսպերիմենտալ կենտրոն» ՀԿ</t>
  </si>
  <si>
    <t>Վարդան Պետոյանի «Սասնա ազգագրությունը» աշխատության (Երևան, 1965թ.) վերահրատարակում</t>
  </si>
  <si>
    <t>Աջակցություն Ռ. Դավոյանի «Հայոց նախաքրիստոնեական էպոս» գրքի հրատարակմանը</t>
  </si>
  <si>
    <t>«Գյումրու պետական մանկավարժական ինստիտուտ» ՊՈԱԿ</t>
  </si>
  <si>
    <t>«Էրգրի համի հիշողություն» հայկական ուտեստի փառատոն</t>
  </si>
  <si>
    <t>«Պատմամշակութային արգելոց թանգարանների և պատմական միջավայրի պահպանության ծառայություն» ՊՈԱԿ</t>
  </si>
  <si>
    <t>«Հայաստանի Հանրապետության ոչ նյութական մշակութային ժառանգության» կայքէջի բովանդակային համալրում և նյութերի անգլերեն, ռուսերեն թարգմանություն, ծրագրային թարմացում</t>
  </si>
  <si>
    <t>«Համահայկական աշխարհագրական ասոցիացիա» ՀԿ, «Հուսաբեր» ՓԲԸ, «Արար» մշակութային ՀԿ</t>
  </si>
  <si>
    <t>Հայաստանի Հանրապետությունում տուբերկուլոզի դեմ պայքարի ազգային ծրագրի ուժեղացում և դեղակայուն տուբերկուլոզի կառավարման ընդլայնում</t>
  </si>
  <si>
    <t>Տուբերկուլոզի դեմ պայքարի ազգային ծրագրին աջակցություն</t>
  </si>
  <si>
    <t>Տուբերկուլոզով հիվանդներին սոցիալական աջակցության տրամադրում</t>
  </si>
  <si>
    <t>«Տուբերկուլոզի դեմ պայքարի ազգային գրասենյակ» ՊՈԱԿ</t>
  </si>
  <si>
    <t>«Հայկական կարմիր խաչի ընկերություն» ՀԿ</t>
  </si>
  <si>
    <t>«Ակադեմիկոս Ս. Ք. Ավդալբեկյանի անվան առողջապահության ազգային ինստիտուտ ՓԲԸ</t>
  </si>
  <si>
    <t xml:space="preserve">Հացի փառատոն </t>
  </si>
  <si>
    <t>«Դելֆիական շարժմանն աջակցող հայկական» ՀԿ</t>
  </si>
  <si>
    <t>«Աշտարակի տարածաշրջանի կանանց ասոցիացիա» ՀԿ</t>
  </si>
  <si>
    <t xml:space="preserve">Հայաստանի Հանրապետությունում ՄԻԱՎ/ՁԻԱՀ-ի դեմ պայքարի ազգային ծրագրին աջակցություն  </t>
  </si>
  <si>
    <t xml:space="preserve"> Մեթադոնային փոխարինող բուժման ծրագրի իրականացում </t>
  </si>
  <si>
    <t>«Հոգևոր-մշակութային հանրային հեռուստաընկերություն» ՓԲԸ-ի տեխնիկական վերազինում</t>
  </si>
  <si>
    <t>ՀՀ տարածքային կառավարման նախարարության միգրացիոն պետական ծառայության և ՄԱԿ-ի փախստականների գծով  գերագույն հանձնակատարի հայաստանյան  գրասենյակի միջև կնքված ենթահամաձայնագրերի շրջանակներում հատկացվող ֆինանսական աջակցություն</t>
  </si>
  <si>
    <t>Աջակցություն կինոարվեստին</t>
  </si>
  <si>
    <t xml:space="preserve">«Ոսկե ծիրան» միջազգային կինոփառատոն   </t>
  </si>
  <si>
    <t>«Կինոյի զարգացման «Ոսկե ծիրան» ՀԿ</t>
  </si>
  <si>
    <t xml:space="preserve">«ՌեԱնիմանիա» միջազգային կինոփառատոն  </t>
  </si>
  <si>
    <t xml:space="preserve">«Մենք ենք, մեր մարզը» մանկապատանեկան մարզային մշակույթի օրեր մայրաքաղաքում    </t>
  </si>
  <si>
    <t>«Արևիկ-դիեզ» ՍՊԸ</t>
  </si>
  <si>
    <t>Հոբելյանների անցկացում</t>
  </si>
  <si>
    <t>Հայ գիրքը մշակութային խաչմերուկներում</t>
  </si>
  <si>
    <t xml:space="preserve"> այդ թվում`</t>
  </si>
  <si>
    <t>Միջազգային մշակութային համագործակցության իրականացում</t>
  </si>
  <si>
    <t>Սփյուռքի հետ համագործակցություն, հայ մշակույթի պահպանում</t>
  </si>
  <si>
    <t>Պետական խորհրդանիշերի հանրահռչակում</t>
  </si>
  <si>
    <t xml:space="preserve"> Աջակցություն փառատոների, ստուգատեսների, մրցույթների  և այլ միջոցառումների անցկացմանը</t>
  </si>
  <si>
    <t xml:space="preserve">Աջակցություն իրավախախտում կատարած անչափահասների գեղագիտական դաստիարակության ծրագրերի իրականացմանը </t>
  </si>
  <si>
    <t>«Արգելոցապարկային համալիր» ՊՈԱԿ-ի տնօրինության ներքո գտնվող ԲՀՊ տարածքների պահպանության, գիտական ուսումնասիրությունների, անտառտնտեսական աշխատանքների  կատարման ծառայություններ</t>
  </si>
  <si>
    <t>«Զիկատար բնապահպանական կենտրոն» ՊՈԱԿ</t>
  </si>
  <si>
    <t>ՄԻԱՎ-ի վերաբերյալ խորհրդատվության ու հետազոտության կենտրոններին և ՄԻԱՎ-ի վերաբերյալ հետազոտություններ կատարող լաբորատորիաներին տեխնիկական աջակցության և մեթոդական օգնության տրամադրում, սեմինար-վարժանքների կազմակերպման ծառայություն, տեղեկատվական համակարգի հզորացում: ՄԻԱՎ/ՁԻԱՀ-ի մոնիթորինգի և գնահատման ազգային միասնական համակարգի ստեղծում և գործունեության ապահովում, համաճարակաբանական հետազոտությունների իրականացում, ՄԻԱՎ/ՁԻԱՀ-ի ազգային ծրագրի հիմնական բաղադրիչների գնահատում, լաբորատոր համակարգերի և գնման ու մատակարարման կառավարման հզորացման ծառայություն</t>
  </si>
  <si>
    <t>Տուբերկուլոզի վարակի վերահսկում և կանխարգելում</t>
  </si>
  <si>
    <t>«Հիվանդությունների վերահսկման և կանխարգելման ազգային կենտրոն» ՊՈԱԿ</t>
  </si>
  <si>
    <t>Երիտասարդական ծրագրեր</t>
  </si>
  <si>
    <t>Մարզային, համահայկական և միջազգային նշանակության երիտասարդական միջոցառումների կազմակերպում</t>
  </si>
  <si>
    <t>Հայաստանի երիտասարդական  հիմնադրամ</t>
  </si>
  <si>
    <t>Աջակցություն հասարակական կազմակերպությունների գործունեությանը</t>
  </si>
  <si>
    <t>«Հայաստանի երիտասարդական ազգային խորհուրդ» ՀԿ</t>
  </si>
  <si>
    <t>«Գ.Սունդուկյանի անվան ազգային ակադեմիական թատրոն» ՊՈԱԿ</t>
  </si>
  <si>
    <t>«Ալ.Սպենդիարյանի անվան օպերայի և բալետի ազգային ակադեմիական թատրոն» ՊՈԱԿ</t>
  </si>
  <si>
    <t>«Վ.Փափազյանի անվան շեքսպիրյան միջազգային թատերական փառատոն» ՍՊԸ</t>
  </si>
  <si>
    <t>«Կամերային երաժշտության ազգային կենտրոն» ՊՈԱԿ</t>
  </si>
  <si>
    <t xml:space="preserve">Ա.Խաչատրյանի անվան միջազգային մրցույթ </t>
  </si>
  <si>
    <t>«Արամ Խաչատրյան-մրցույթ» մշակութային հիմնադրամ</t>
  </si>
  <si>
    <t>Գյումրու և Վանաձորի տեխնոլոգիական կենտրոնների գործունեության իրականացման ծրագիր</t>
  </si>
  <si>
    <t>Տեղեկատվական տեխնոլոգիաների ոլորտի խթանման ծառայություններ</t>
  </si>
  <si>
    <t>«Ձեռնարկությունների ինկուբատոր հիմնադրամ»
«Ինֆորմացիոն տեխնոլոգիաների ձեռնարկությունների միություն»</t>
  </si>
  <si>
    <t>«Ձեռնարկությունների ինկուբատոր հիմնադրամ»</t>
  </si>
  <si>
    <t xml:space="preserve">«Արվեստների պատկերասրահ» մշակութային հիմնադրամ </t>
  </si>
  <si>
    <r>
      <t>Երևանյան միջազգային փառատոն</t>
    </r>
    <r>
      <rPr>
        <sz val="9"/>
        <rFont val="Sylfaen"/>
        <family val="1"/>
        <charset val="204"/>
      </rPr>
      <t/>
    </r>
  </si>
  <si>
    <t xml:space="preserve">Դասական երաժշտության «Արցախյան փառատոն» </t>
  </si>
  <si>
    <t>«Հայաստանի կոմպոզիտորների և երաժշտագետների միություն» ՀԿ</t>
  </si>
  <si>
    <t>«Հայաստանի երաժշտական ընկերություն» ՀԿ</t>
  </si>
  <si>
    <t xml:space="preserve">«Ոչ կոմերցիոն կինոյի համահայկական կենտրոն» ՀԿ </t>
  </si>
  <si>
    <t>«Հայաստանի ազգային կինոկենտրոն» ՊՈԱԿ</t>
  </si>
  <si>
    <t>«Սիլվա Կապուտիկյան» գրական հիմնադրամ</t>
  </si>
  <si>
    <t>«Կալենց» մշակութային հիմնադրամ</t>
  </si>
  <si>
    <t xml:space="preserve">Մշակութային միջոցառումների իրականացում </t>
  </si>
  <si>
    <t>այդ թվում</t>
  </si>
  <si>
    <t>այդ թվում`</t>
  </si>
  <si>
    <t>Աջակցություն թատերարվեստին</t>
  </si>
  <si>
    <t>Դրամատիկ ստեղծագործությունների ձեռքբերում</t>
  </si>
  <si>
    <t>Ստեղծագործական պատվերների իրականացում</t>
  </si>
  <si>
    <t xml:space="preserve">«Հայ դերասանների միություն» ՀԿ                                                       </t>
  </si>
  <si>
    <t>«Ազգային թատերական ստեղծագործական միավորում» ՀԿ</t>
  </si>
  <si>
    <t>«Վերածնունդ» միջազգային փառատոն» ՀԿ</t>
  </si>
  <si>
    <t>«Հայաստանի պետական ֆիլհարմոնիկ նվագախումբ» ՊՈԱԿ</t>
  </si>
  <si>
    <t>«ՀՀ ԿԳՆ «Գեղարվեստական դաստիարակության և մշակույթի մանկապատանեկան կենտրոն» ՊՈԱԿ</t>
  </si>
  <si>
    <t>«Հայաստանի պետական ֆիլհարմոնիա» ՊՈԱԿ</t>
  </si>
  <si>
    <t>ՀՀ էկոնոմիկայի նախարարություն</t>
  </si>
  <si>
    <t>Աջակցություն ՓՄՁ սուբյեկտներին</t>
  </si>
  <si>
    <t>ՀՀ տրանսպորտի և կապի նախարարություն</t>
  </si>
  <si>
    <t>Սպորտային բժշկության և հակադոպինգային հսկողության ծառայություններ</t>
  </si>
  <si>
    <t>Եվրամիության փորձարկման ռեֆերենս մեթոդներով մեղրի և ձկան փորձաքննությունների ծառայություններ</t>
  </si>
  <si>
    <t>«Տիկնիկները հանուն խաղաղության և միջմշակութային երկխոսության» համաշխարհային երթ և տիկնիկային թատրոնների միջազգային փառատոն և համաժողով (գլոբալ ծրագրի շրջանակներում)</t>
  </si>
  <si>
    <t>Դասընթացավարների վերապատրաստում. կանանց և տղամարդկանց իրավահավասարությունը երիտասարդների աշխատանքներում</t>
  </si>
  <si>
    <t>Ճամփորդություն Հայ տպագրության քառուղիներով` նվիրված Ոսկան Երևանցու 400-ամյակին</t>
  </si>
  <si>
    <t>Հայաստանի Հանրապետության Շիրակի, Լոռու և Տավուշի մարզերի բժշկական ուսումնական հաստատություններում ՄԻԱՎ/ՁԻԱՀ-ին վերաբերող կրթության և ուսուցման մակարդակի բարելավման նպատակով սեմինար-վերապատրաստումների կազմակերպում</t>
  </si>
  <si>
    <t>Տիկնիկային արվեստի գործիչների միջազգային միության հայկական կենտրոն</t>
  </si>
  <si>
    <t>Մեծամորի «Կայուն զարգացման նախաձեռնություն» ՀԿ</t>
  </si>
  <si>
    <t xml:space="preserve"> «Մատենադարանի բարեկամներ» բարեգործական հիմնադրամ</t>
  </si>
  <si>
    <t>«Ուսուցում հանուն առողջության պահպանման» ՀԿ</t>
  </si>
  <si>
    <t>ՀՀ սպորտի և երիտասարդության հարցերի  նախարարություն</t>
  </si>
  <si>
    <t>ՀՀ կրթության և գիտության նախարարություն</t>
  </si>
  <si>
    <t xml:space="preserve">  ՀՀ մշակույթի  նախարարություն</t>
  </si>
  <si>
    <t>Թանգարանային ծառայություններ և ցուցահանդեսներ</t>
  </si>
  <si>
    <t xml:space="preserve">  ՀՀ արտաքին գործերի  նախարարություն</t>
  </si>
  <si>
    <t>Հայաստանի հանրային հեռուստառադիոընկերություն</t>
  </si>
  <si>
    <t>Հեռուստատեսային ծառայություններ</t>
  </si>
  <si>
    <t>ՀՀ արդարադատության նախարարություն</t>
  </si>
  <si>
    <t>Հանրային իրազեկման ապահովում</t>
  </si>
  <si>
    <t>ՀՀ Նախագահի աշխատակազմ</t>
  </si>
  <si>
    <t>Շախմատի մրցույթների պատրաստման ծառայություններ</t>
  </si>
  <si>
    <t>Երաժշտական և արվեստի դպրոցներում ուսումնամեթոդական աշխատանքներ</t>
  </si>
  <si>
    <t xml:space="preserve">ՀՀ ֆինանսների  նախարարություն </t>
  </si>
  <si>
    <t>Հանրակրթական դպրոցների մանկավարժներին և դպրոցահասակ երեխաներին տրանսպորտային ծառայությունների մատուցում</t>
  </si>
  <si>
    <t>«Ջերմուկի ավագ դպրոց» ՊՈԱԿ</t>
  </si>
  <si>
    <t>«Սիսիանի ավագ դպրոց» ՊՈԱԿ</t>
  </si>
  <si>
    <t>«Ապարանի ավագ դպրոց» ՊՈԱԿ</t>
  </si>
  <si>
    <t>«Աշտարակի Ն.Սիսակյանի անվան N5 ավագ դպրոց» ՊՈԱԿ</t>
  </si>
  <si>
    <t>«Թալինի ավագ դպրոց» ՊՈԱԿ</t>
  </si>
  <si>
    <t>Դպրոցականների  հանրապետական սպարտակիադայի  անցկացում</t>
  </si>
  <si>
    <t>«Դպրոցականների հանրապետական մարզական ֆեդերացիա»  ՀԿ</t>
  </si>
  <si>
    <t>Դպրոցականների օլիմպիադաների անցկացում</t>
  </si>
  <si>
    <t>«Երևանի պետական համալսարանին առընթեր Ա. Շահինյանի անվան ֆիզիկա-մաթեմատիկական հատուկ դպրոց»  ՊՈԱԿ</t>
  </si>
  <si>
    <t>«Աղետների բժշկության տարածաշրջանային կենտրոն» ՊՈԱԿ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</si>
</sst>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0" formatCode="#,##0.0"/>
    <numFmt numFmtId="171" formatCode="0.0"/>
    <numFmt numFmtId="172" formatCode="_(* #,##0.0_);_(* \(#,##0.0\);_(* &quot;-&quot;??_);_(@_)"/>
    <numFmt numFmtId="174" formatCode="0.0%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b/>
      <sz val="14"/>
      <name val="GHEA Grapalat"/>
      <family val="3"/>
    </font>
    <font>
      <sz val="10"/>
      <name val="Times Armenian"/>
      <family val="1"/>
    </font>
    <font>
      <b/>
      <i/>
      <sz val="10"/>
      <name val="GHEA Grapalat"/>
      <family val="3"/>
    </font>
    <font>
      <sz val="11"/>
      <name val="GHEA Grapalat"/>
      <family val="3"/>
    </font>
    <font>
      <i/>
      <sz val="10"/>
      <name val="GHEA Grapalat"/>
      <family val="3"/>
    </font>
    <font>
      <sz val="9"/>
      <name val="Sylfaen"/>
      <family val="1"/>
      <charset val="204"/>
    </font>
    <font>
      <b/>
      <sz val="12"/>
      <name val="GHEA Grapalat"/>
      <family val="3"/>
    </font>
    <font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</cellStyleXfs>
  <cellXfs count="271">
    <xf numFmtId="0" fontId="0" fillId="0" borderId="0" xfId="0"/>
    <xf numFmtId="0" fontId="10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0" fontId="4" fillId="2" borderId="2" xfId="0" applyNumberFormat="1" applyFont="1" applyFill="1" applyBorder="1" applyAlignment="1">
      <alignment horizontal="center" vertical="center" wrapText="1"/>
    </xf>
    <xf numFmtId="17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170" fontId="10" fillId="2" borderId="2" xfId="0" applyNumberFormat="1" applyFont="1" applyFill="1" applyBorder="1" applyAlignment="1">
      <alignment horizontal="center" vertical="center" wrapText="1"/>
    </xf>
    <xf numFmtId="170" fontId="8" fillId="2" borderId="2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9" fontId="4" fillId="2" borderId="6" xfId="8" applyNumberFormat="1" applyFont="1" applyFill="1" applyBorder="1" applyAlignment="1">
      <alignment horizontal="center" vertical="center" wrapText="1"/>
    </xf>
    <xf numFmtId="49" fontId="4" fillId="2" borderId="7" xfId="8" applyNumberFormat="1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left" vertical="center" wrapText="1"/>
    </xf>
    <xf numFmtId="170" fontId="10" fillId="2" borderId="2" xfId="4" applyNumberFormat="1" applyFont="1" applyFill="1" applyBorder="1" applyAlignment="1">
      <alignment horizontal="center" vertical="center" wrapText="1"/>
    </xf>
    <xf numFmtId="170" fontId="4" fillId="2" borderId="2" xfId="8" applyNumberFormat="1" applyFont="1" applyFill="1" applyBorder="1" applyAlignment="1">
      <alignment horizontal="left" vertical="center" wrapText="1"/>
    </xf>
    <xf numFmtId="0" fontId="10" fillId="2" borderId="2" xfId="4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9" fontId="4" fillId="2" borderId="4" xfId="8" applyNumberFormat="1" applyFont="1" applyFill="1" applyBorder="1" applyAlignment="1">
      <alignment horizontal="center" vertical="center" wrapText="1"/>
    </xf>
    <xf numFmtId="49" fontId="4" fillId="2" borderId="8" xfId="8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4" fillId="2" borderId="2" xfId="8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170" fontId="4" fillId="2" borderId="5" xfId="8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170" fontId="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8" applyNumberFormat="1" applyFont="1" applyFill="1" applyBorder="1" applyAlignment="1">
      <alignment horizontal="center" vertical="center" wrapText="1"/>
    </xf>
    <xf numFmtId="0" fontId="3" fillId="2" borderId="2" xfId="8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10" fillId="2" borderId="2" xfId="5" applyFont="1" applyFill="1" applyBorder="1" applyAlignment="1">
      <alignment horizontal="center" vertical="center" wrapText="1"/>
    </xf>
    <xf numFmtId="49" fontId="10" fillId="2" borderId="6" xfId="8" applyNumberFormat="1" applyFont="1" applyFill="1" applyBorder="1" applyAlignment="1">
      <alignment horizontal="center" vertical="center" wrapText="1"/>
    </xf>
    <xf numFmtId="49" fontId="10" fillId="2" borderId="7" xfId="8" applyNumberFormat="1" applyFont="1" applyFill="1" applyBorder="1" applyAlignment="1">
      <alignment horizontal="center" vertical="center" wrapText="1"/>
    </xf>
    <xf numFmtId="49" fontId="4" fillId="2" borderId="5" xfId="8" applyNumberFormat="1" applyFont="1" applyFill="1" applyBorder="1" applyAlignment="1">
      <alignment horizontal="center" vertical="center" wrapText="1"/>
    </xf>
    <xf numFmtId="170" fontId="4" fillId="2" borderId="2" xfId="8" applyNumberFormat="1" applyFont="1" applyFill="1" applyBorder="1" applyAlignment="1">
      <alignment horizontal="center" vertical="center" wrapText="1"/>
    </xf>
    <xf numFmtId="170" fontId="10" fillId="2" borderId="2" xfId="8" applyNumberFormat="1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left" vertical="center"/>
    </xf>
    <xf numFmtId="170" fontId="3" fillId="2" borderId="2" xfId="8" applyNumberFormat="1" applyFont="1" applyFill="1" applyBorder="1" applyAlignment="1">
      <alignment horizontal="center" vertical="center" wrapText="1"/>
    </xf>
    <xf numFmtId="170" fontId="4" fillId="2" borderId="2" xfId="8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4" fillId="2" borderId="6" xfId="6" applyNumberFormat="1" applyFont="1" applyFill="1" applyBorder="1" applyAlignment="1">
      <alignment horizontal="center" vertical="center" wrapText="1"/>
    </xf>
    <xf numFmtId="49" fontId="4" fillId="2" borderId="7" xfId="6" applyNumberFormat="1" applyFont="1" applyFill="1" applyBorder="1" applyAlignment="1">
      <alignment horizontal="center" vertical="center" wrapText="1"/>
    </xf>
    <xf numFmtId="170" fontId="4" fillId="2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70" fontId="8" fillId="2" borderId="1" xfId="0" applyNumberFormat="1" applyFont="1" applyFill="1" applyBorder="1" applyAlignment="1">
      <alignment horizontal="center" vertical="center" wrapText="1"/>
    </xf>
    <xf numFmtId="49" fontId="4" fillId="2" borderId="8" xfId="8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70" fontId="4" fillId="2" borderId="2" xfId="6" applyNumberFormat="1" applyFont="1" applyFill="1" applyBorder="1" applyAlignment="1">
      <alignment horizontal="left" vertical="center" wrapText="1"/>
    </xf>
    <xf numFmtId="170" fontId="4" fillId="2" borderId="5" xfId="6" applyNumberFormat="1" applyFont="1" applyFill="1" applyBorder="1" applyAlignment="1">
      <alignment horizontal="center" vertical="center" wrapText="1"/>
    </xf>
    <xf numFmtId="170" fontId="4" fillId="2" borderId="2" xfId="6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70" fontId="10" fillId="2" borderId="5" xfId="6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0" borderId="2" xfId="8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8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0" fontId="10" fillId="0" borderId="2" xfId="8" applyNumberFormat="1" applyFont="1" applyFill="1" applyBorder="1" applyAlignment="1">
      <alignment horizontal="center" vertical="center" wrapText="1"/>
    </xf>
    <xf numFmtId="170" fontId="4" fillId="0" borderId="2" xfId="8" applyNumberFormat="1" applyFont="1" applyFill="1" applyBorder="1" applyAlignment="1">
      <alignment horizontal="left" vertical="center" wrapText="1"/>
    </xf>
    <xf numFmtId="170" fontId="10" fillId="2" borderId="2" xfId="6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/>
    </xf>
    <xf numFmtId="170" fontId="3" fillId="0" borderId="2" xfId="0" quotePrefix="1" applyNumberFormat="1" applyFont="1" applyFill="1" applyBorder="1" applyAlignment="1">
      <alignment horizontal="center" vertical="center" wrapText="1"/>
    </xf>
    <xf numFmtId="49" fontId="4" fillId="2" borderId="2" xfId="6" applyNumberFormat="1" applyFont="1" applyFill="1" applyBorder="1" applyAlignment="1">
      <alignment horizontal="center" vertical="center" wrapText="1"/>
    </xf>
    <xf numFmtId="49" fontId="4" fillId="2" borderId="3" xfId="6" applyNumberFormat="1" applyFont="1" applyFill="1" applyBorder="1" applyAlignment="1">
      <alignment horizontal="center" vertical="center" wrapText="1"/>
    </xf>
    <xf numFmtId="49" fontId="4" fillId="2" borderId="5" xfId="6" applyNumberFormat="1" applyFont="1" applyFill="1" applyBorder="1" applyAlignment="1">
      <alignment horizontal="center" vertical="center" wrapText="1"/>
    </xf>
    <xf numFmtId="170" fontId="8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0" fontId="4" fillId="0" borderId="8" xfId="8" applyNumberFormat="1" applyFont="1" applyFill="1" applyBorder="1" applyAlignment="1">
      <alignment horizontal="left" vertical="center" wrapText="1"/>
    </xf>
    <xf numFmtId="49" fontId="4" fillId="0" borderId="2" xfId="7" applyNumberFormat="1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left" vertical="center"/>
    </xf>
    <xf numFmtId="170" fontId="3" fillId="0" borderId="2" xfId="7" applyNumberFormat="1" applyFont="1" applyFill="1" applyBorder="1" applyAlignment="1">
      <alignment horizontal="center" vertical="center" wrapText="1"/>
    </xf>
    <xf numFmtId="170" fontId="4" fillId="0" borderId="2" xfId="7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 wrapText="1"/>
    </xf>
    <xf numFmtId="170" fontId="4" fillId="0" borderId="2" xfId="7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170" fontId="4" fillId="0" borderId="2" xfId="6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70" fontId="10" fillId="0" borderId="5" xfId="6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0" fontId="4" fillId="0" borderId="5" xfId="8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0" fontId="4" fillId="0" borderId="2" xfId="8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 wrapText="1"/>
    </xf>
    <xf numFmtId="172" fontId="4" fillId="0" borderId="2" xfId="1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4" fillId="2" borderId="12" xfId="6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172" fontId="3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2" fontId="3" fillId="2" borderId="0" xfId="1" applyNumberFormat="1" applyFont="1" applyFill="1" applyAlignment="1">
      <alignment horizontal="right"/>
    </xf>
    <xf numFmtId="172" fontId="3" fillId="2" borderId="0" xfId="1" applyNumberFormat="1" applyFont="1" applyFill="1"/>
    <xf numFmtId="172" fontId="3" fillId="2" borderId="0" xfId="1" applyNumberFormat="1" applyFont="1" applyFill="1" applyAlignment="1">
      <alignment horizontal="right" wrapText="1"/>
    </xf>
    <xf numFmtId="172" fontId="4" fillId="2" borderId="0" xfId="1" applyNumberFormat="1" applyFont="1" applyFill="1" applyAlignment="1">
      <alignment horizontal="right" wrapText="1"/>
    </xf>
    <xf numFmtId="172" fontId="4" fillId="2" borderId="0" xfId="1" applyNumberFormat="1" applyFont="1" applyFill="1"/>
    <xf numFmtId="172" fontId="3" fillId="2" borderId="2" xfId="1" applyNumberFormat="1" applyFont="1" applyFill="1" applyBorder="1" applyAlignment="1">
      <alignment horizontal="center" vertical="center"/>
    </xf>
    <xf numFmtId="172" fontId="4" fillId="2" borderId="2" xfId="1" applyNumberFormat="1" applyFont="1" applyFill="1" applyBorder="1" applyAlignment="1">
      <alignment horizontal="center" vertical="center" wrapText="1"/>
    </xf>
    <xf numFmtId="172" fontId="4" fillId="2" borderId="2" xfId="1" applyNumberFormat="1" applyFont="1" applyFill="1" applyBorder="1" applyAlignment="1">
      <alignment horizontal="center" vertical="center"/>
    </xf>
    <xf numFmtId="172" fontId="4" fillId="2" borderId="2" xfId="1" applyNumberFormat="1" applyFont="1" applyFill="1" applyBorder="1" applyAlignment="1">
      <alignment vertical="center"/>
    </xf>
    <xf numFmtId="172" fontId="4" fillId="2" borderId="5" xfId="1" applyNumberFormat="1" applyFont="1" applyFill="1" applyBorder="1" applyAlignment="1">
      <alignment horizontal="center" vertical="center" wrapText="1"/>
    </xf>
    <xf numFmtId="172" fontId="4" fillId="2" borderId="5" xfId="1" applyNumberFormat="1" applyFont="1" applyFill="1" applyBorder="1" applyAlignment="1">
      <alignment vertical="center"/>
    </xf>
    <xf numFmtId="172" fontId="3" fillId="2" borderId="2" xfId="1" applyNumberFormat="1" applyFont="1" applyFill="1" applyBorder="1" applyAlignment="1">
      <alignment vertical="center"/>
    </xf>
    <xf numFmtId="172" fontId="4" fillId="2" borderId="1" xfId="1" applyNumberFormat="1" applyFont="1" applyFill="1" applyBorder="1" applyAlignment="1">
      <alignment horizontal="center" vertical="center" wrapText="1"/>
    </xf>
    <xf numFmtId="172" fontId="3" fillId="0" borderId="2" xfId="1" applyNumberFormat="1" applyFont="1" applyFill="1" applyBorder="1" applyAlignment="1">
      <alignment horizontal="center" vertical="center"/>
    </xf>
    <xf numFmtId="172" fontId="4" fillId="0" borderId="2" xfId="1" applyNumberFormat="1" applyFont="1" applyFill="1" applyBorder="1" applyAlignment="1">
      <alignment vertical="center"/>
    </xf>
    <xf numFmtId="172" fontId="4" fillId="2" borderId="2" xfId="1" applyNumberFormat="1" applyFont="1" applyFill="1" applyBorder="1" applyAlignment="1">
      <alignment horizontal="center" vertical="center" wrapText="1"/>
    </xf>
    <xf numFmtId="172" fontId="4" fillId="2" borderId="2" xfId="1" applyNumberFormat="1" applyFont="1" applyFill="1" applyBorder="1" applyAlignment="1">
      <alignment horizontal="left" vertical="center" wrapText="1"/>
    </xf>
    <xf numFmtId="172" fontId="4" fillId="2" borderId="2" xfId="1" applyNumberFormat="1" applyFont="1" applyFill="1" applyBorder="1" applyAlignment="1">
      <alignment vertical="center"/>
    </xf>
    <xf numFmtId="172" fontId="4" fillId="2" borderId="5" xfId="1" applyNumberFormat="1" applyFont="1" applyFill="1" applyBorder="1" applyAlignment="1">
      <alignment horizontal="center" vertical="center"/>
    </xf>
    <xf numFmtId="172" fontId="10" fillId="2" borderId="2" xfId="1" applyNumberFormat="1" applyFont="1" applyFill="1" applyBorder="1" applyAlignment="1">
      <alignment horizontal="center" vertical="center"/>
    </xf>
    <xf numFmtId="172" fontId="4" fillId="2" borderId="2" xfId="0" applyNumberFormat="1" applyFont="1" applyFill="1" applyBorder="1" applyAlignment="1">
      <alignment vertical="center"/>
    </xf>
    <xf numFmtId="172" fontId="10" fillId="2" borderId="2" xfId="1" applyNumberFormat="1" applyFont="1" applyFill="1" applyBorder="1" applyAlignment="1">
      <alignment horizontal="center" vertical="center" wrapText="1"/>
    </xf>
    <xf numFmtId="172" fontId="3" fillId="0" borderId="2" xfId="1" applyNumberFormat="1" applyFont="1" applyFill="1" applyBorder="1" applyAlignment="1">
      <alignment horizontal="center" vertical="center" wrapText="1"/>
    </xf>
    <xf numFmtId="172" fontId="8" fillId="2" borderId="2" xfId="1" applyNumberFormat="1" applyFont="1" applyFill="1" applyBorder="1" applyAlignment="1">
      <alignment horizontal="center" vertical="center" wrapText="1"/>
    </xf>
    <xf numFmtId="172" fontId="3" fillId="2" borderId="2" xfId="0" applyNumberFormat="1" applyFont="1" applyFill="1" applyBorder="1" applyAlignment="1">
      <alignment horizontal="center" vertical="center" wrapText="1"/>
    </xf>
    <xf numFmtId="172" fontId="4" fillId="2" borderId="3" xfId="1" applyNumberFormat="1" applyFont="1" applyFill="1" applyBorder="1" applyAlignment="1">
      <alignment horizontal="center" vertical="center" wrapText="1"/>
    </xf>
    <xf numFmtId="172" fontId="10" fillId="2" borderId="3" xfId="1" applyNumberFormat="1" applyFont="1" applyFill="1" applyBorder="1" applyAlignment="1">
      <alignment horizontal="center" vertical="center" wrapText="1"/>
    </xf>
    <xf numFmtId="172" fontId="10" fillId="2" borderId="3" xfId="1" applyNumberFormat="1" applyFont="1" applyFill="1" applyBorder="1" applyAlignment="1">
      <alignment horizontal="center" vertical="center"/>
    </xf>
    <xf numFmtId="172" fontId="10" fillId="2" borderId="2" xfId="1" applyNumberFormat="1" applyFont="1" applyFill="1" applyBorder="1" applyAlignment="1">
      <alignment vertical="center"/>
    </xf>
    <xf numFmtId="172" fontId="10" fillId="2" borderId="2" xfId="1" applyNumberFormat="1" applyFont="1" applyFill="1" applyBorder="1" applyAlignment="1">
      <alignment horizontal="right" vertical="center"/>
    </xf>
    <xf numFmtId="172" fontId="4" fillId="2" borderId="2" xfId="0" applyNumberFormat="1" applyFont="1" applyFill="1" applyBorder="1" applyAlignment="1">
      <alignment horizontal="center" vertical="center" wrapText="1"/>
    </xf>
    <xf numFmtId="172" fontId="4" fillId="2" borderId="2" xfId="0" applyNumberFormat="1" applyFont="1" applyFill="1" applyBorder="1" applyAlignment="1">
      <alignment horizontal="center" vertical="center" wrapText="1"/>
    </xf>
    <xf numFmtId="172" fontId="4" fillId="2" borderId="2" xfId="6" applyNumberFormat="1" applyFont="1" applyFill="1" applyBorder="1" applyAlignment="1">
      <alignment horizontal="center" vertical="center" wrapText="1"/>
    </xf>
    <xf numFmtId="172" fontId="4" fillId="2" borderId="2" xfId="0" applyNumberFormat="1" applyFont="1" applyFill="1" applyBorder="1" applyAlignment="1">
      <alignment vertical="center"/>
    </xf>
    <xf numFmtId="172" fontId="10" fillId="2" borderId="2" xfId="0" applyNumberFormat="1" applyFont="1" applyFill="1" applyBorder="1" applyAlignment="1">
      <alignment horizontal="center" vertical="center" wrapText="1"/>
    </xf>
    <xf numFmtId="172" fontId="10" fillId="2" borderId="2" xfId="1" applyNumberFormat="1" applyFont="1" applyFill="1" applyBorder="1" applyAlignment="1">
      <alignment horizontal="center" vertical="center" wrapText="1"/>
    </xf>
    <xf numFmtId="172" fontId="10" fillId="0" borderId="2" xfId="1" applyNumberFormat="1" applyFont="1" applyFill="1" applyBorder="1" applyAlignment="1">
      <alignment horizontal="center" vertical="center" wrapText="1"/>
    </xf>
    <xf numFmtId="172" fontId="10" fillId="2" borderId="2" xfId="1" applyNumberFormat="1" applyFont="1" applyFill="1" applyBorder="1" applyAlignment="1">
      <alignment horizontal="right" vertical="center" wrapText="1"/>
    </xf>
    <xf numFmtId="172" fontId="10" fillId="2" borderId="3" xfId="1" applyNumberFormat="1" applyFont="1" applyFill="1" applyBorder="1" applyAlignment="1">
      <alignment vertical="center"/>
    </xf>
    <xf numFmtId="172" fontId="3" fillId="2" borderId="2" xfId="1" applyNumberFormat="1" applyFont="1" applyFill="1" applyBorder="1" applyAlignment="1">
      <alignment horizontal="right" vertical="center" wrapText="1"/>
    </xf>
    <xf numFmtId="172" fontId="4" fillId="2" borderId="2" xfId="1" applyNumberFormat="1" applyFont="1" applyFill="1" applyBorder="1" applyAlignment="1">
      <alignment horizontal="right" vertical="center" wrapText="1"/>
    </xf>
    <xf numFmtId="172" fontId="4" fillId="2" borderId="3" xfId="0" applyNumberFormat="1" applyFont="1" applyFill="1" applyBorder="1" applyAlignment="1">
      <alignment horizontal="center" vertical="center" wrapText="1"/>
    </xf>
    <xf numFmtId="172" fontId="10" fillId="2" borderId="2" xfId="1" applyNumberFormat="1" applyFont="1" applyFill="1" applyBorder="1" applyAlignment="1">
      <alignment vertical="center"/>
    </xf>
    <xf numFmtId="172" fontId="10" fillId="2" borderId="2" xfId="6" applyNumberFormat="1" applyFont="1" applyFill="1" applyBorder="1" applyAlignment="1">
      <alignment horizontal="center" vertical="center" wrapText="1"/>
    </xf>
    <xf numFmtId="172" fontId="10" fillId="2" borderId="5" xfId="1" applyNumberFormat="1" applyFont="1" applyFill="1" applyBorder="1" applyAlignment="1">
      <alignment horizontal="center" vertical="center" wrapText="1"/>
    </xf>
    <xf numFmtId="172" fontId="10" fillId="2" borderId="12" xfId="1" applyNumberFormat="1" applyFont="1" applyFill="1" applyBorder="1" applyAlignment="1">
      <alignment horizontal="center" vertical="center" wrapText="1"/>
    </xf>
    <xf numFmtId="172" fontId="4" fillId="2" borderId="12" xfId="1" applyNumberFormat="1" applyFont="1" applyFill="1" applyBorder="1" applyAlignment="1">
      <alignment horizontal="center" vertical="center" wrapText="1"/>
    </xf>
    <xf numFmtId="172" fontId="4" fillId="0" borderId="8" xfId="1" applyNumberFormat="1" applyFont="1" applyFill="1" applyBorder="1" applyAlignment="1">
      <alignment horizontal="center" vertical="center" wrapText="1"/>
    </xf>
    <xf numFmtId="172" fontId="4" fillId="2" borderId="8" xfId="1" applyNumberFormat="1" applyFont="1" applyFill="1" applyBorder="1" applyAlignment="1">
      <alignment horizontal="center" vertical="center" wrapText="1"/>
    </xf>
    <xf numFmtId="172" fontId="4" fillId="0" borderId="8" xfId="1" applyNumberFormat="1" applyFont="1" applyFill="1" applyBorder="1" applyAlignment="1">
      <alignment horizontal="center" vertical="center"/>
    </xf>
    <xf numFmtId="172" fontId="4" fillId="0" borderId="2" xfId="1" applyNumberFormat="1" applyFont="1" applyFill="1" applyBorder="1" applyAlignment="1">
      <alignment horizontal="center" vertical="center"/>
    </xf>
    <xf numFmtId="172" fontId="3" fillId="2" borderId="2" xfId="0" applyNumberFormat="1" applyFont="1" applyFill="1" applyBorder="1" applyAlignment="1">
      <alignment vertical="center"/>
    </xf>
    <xf numFmtId="172" fontId="4" fillId="0" borderId="5" xfId="1" applyNumberFormat="1" applyFont="1" applyFill="1" applyBorder="1" applyAlignment="1">
      <alignment horizontal="center" vertical="center"/>
    </xf>
    <xf numFmtId="172" fontId="4" fillId="2" borderId="0" xfId="1" applyNumberFormat="1" applyFont="1" applyFill="1" applyBorder="1" applyAlignment="1">
      <alignment horizontal="right"/>
    </xf>
    <xf numFmtId="172" fontId="5" fillId="2" borderId="0" xfId="1" applyNumberFormat="1" applyFont="1" applyFill="1" applyBorder="1"/>
    <xf numFmtId="172" fontId="4" fillId="2" borderId="0" xfId="1" applyNumberFormat="1" applyFont="1" applyFill="1" applyAlignment="1">
      <alignment horizontal="right"/>
    </xf>
    <xf numFmtId="174" fontId="3" fillId="2" borderId="2" xfId="10" applyNumberFormat="1" applyFont="1" applyFill="1" applyBorder="1" applyAlignment="1">
      <alignment horizontal="right" vertical="center"/>
    </xf>
    <xf numFmtId="174" fontId="4" fillId="2" borderId="2" xfId="10" applyNumberFormat="1" applyFont="1" applyFill="1" applyBorder="1" applyAlignment="1">
      <alignment horizontal="right" vertical="center"/>
    </xf>
    <xf numFmtId="174" fontId="4" fillId="2" borderId="5" xfId="10" applyNumberFormat="1" applyFont="1" applyFill="1" applyBorder="1" applyAlignment="1">
      <alignment horizontal="right" vertical="center"/>
    </xf>
    <xf numFmtId="174" fontId="3" fillId="0" borderId="2" xfId="10" applyNumberFormat="1" applyFont="1" applyFill="1" applyBorder="1" applyAlignment="1">
      <alignment horizontal="right" vertical="center"/>
    </xf>
    <xf numFmtId="174" fontId="4" fillId="0" borderId="2" xfId="10" applyNumberFormat="1" applyFont="1" applyFill="1" applyBorder="1" applyAlignment="1">
      <alignment horizontal="right" vertical="center"/>
    </xf>
    <xf numFmtId="174" fontId="10" fillId="2" borderId="2" xfId="10" applyNumberFormat="1" applyFont="1" applyFill="1" applyBorder="1" applyAlignment="1">
      <alignment horizontal="right" vertical="center"/>
    </xf>
    <xf numFmtId="174" fontId="10" fillId="0" borderId="2" xfId="10" applyNumberFormat="1" applyFont="1" applyFill="1" applyBorder="1" applyAlignment="1">
      <alignment horizontal="right" vertical="center"/>
    </xf>
    <xf numFmtId="174" fontId="4" fillId="0" borderId="8" xfId="10" applyNumberFormat="1" applyFont="1" applyFill="1" applyBorder="1" applyAlignment="1">
      <alignment horizontal="right" vertical="center"/>
    </xf>
    <xf numFmtId="174" fontId="4" fillId="0" borderId="5" xfId="10" applyNumberFormat="1" applyFont="1" applyFill="1" applyBorder="1" applyAlignment="1">
      <alignment horizontal="right" vertical="center"/>
    </xf>
    <xf numFmtId="174" fontId="4" fillId="2" borderId="0" xfId="10" applyNumberFormat="1" applyFont="1" applyFill="1"/>
    <xf numFmtId="174" fontId="5" fillId="2" borderId="0" xfId="10" applyNumberFormat="1" applyFont="1" applyFill="1"/>
    <xf numFmtId="49" fontId="4" fillId="2" borderId="8" xfId="8" applyNumberFormat="1" applyFont="1" applyFill="1" applyBorder="1" applyAlignment="1">
      <alignment horizontal="center" vertical="center" wrapText="1"/>
    </xf>
    <xf numFmtId="49" fontId="4" fillId="2" borderId="7" xfId="8" applyNumberFormat="1" applyFont="1" applyFill="1" applyBorder="1" applyAlignment="1">
      <alignment horizontal="center" vertical="center" wrapText="1"/>
    </xf>
    <xf numFmtId="49" fontId="4" fillId="2" borderId="5" xfId="8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171" fontId="6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0" fontId="9" fillId="2" borderId="0" xfId="9" applyFont="1" applyFill="1" applyAlignment="1">
      <alignment horizontal="center" vertical="center" wrapText="1"/>
    </xf>
    <xf numFmtId="174" fontId="3" fillId="2" borderId="2" xfId="10" applyNumberFormat="1" applyFont="1" applyFill="1" applyBorder="1" applyAlignment="1">
      <alignment horizontal="center" vertical="center" wrapText="1"/>
    </xf>
    <xf numFmtId="172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3" fillId="2" borderId="4" xfId="1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43" fontId="3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</cellXfs>
  <cellStyles count="13">
    <cellStyle name="Comma" xfId="1" builtinId="3"/>
    <cellStyle name="Comma 2" xfId="2"/>
    <cellStyle name="Normal" xfId="0" builtinId="0"/>
    <cellStyle name="Normal 2" xfId="3"/>
    <cellStyle name="Normal_Gayan_N1 havelvac ax. 16 transfert" xfId="4"/>
    <cellStyle name="Normal_havelvacerit_N1 havelvac ax. 16 transfert" xfId="5"/>
    <cellStyle name="Normal_havelvacwchpet" xfId="6"/>
    <cellStyle name="Normal_havelvacwchpet 3" xfId="7"/>
    <cellStyle name="Normal_havelvacwchpet_N1 havelvac ax. 16 transfert" xfId="8"/>
    <cellStyle name="Normal_Sheet1" xfId="9"/>
    <cellStyle name="Percent" xfId="10" builtinId="5"/>
    <cellStyle name="Percent 2" xfId="11"/>
    <cellStyle name="Style 1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3"/>
  <sheetViews>
    <sheetView tabSelected="1" topLeftCell="C396" workbookViewId="0">
      <selection activeCell="H404" sqref="H404"/>
    </sheetView>
  </sheetViews>
  <sheetFormatPr defaultRowHeight="14.25" x14ac:dyDescent="0.25"/>
  <cols>
    <col min="1" max="3" width="4.28515625" style="5" customWidth="1"/>
    <col min="4" max="4" width="39.140625" style="5" customWidth="1"/>
    <col min="5" max="5" width="20.28515625" style="3" customWidth="1"/>
    <col min="6" max="6" width="27.28515625" style="5" customWidth="1"/>
    <col min="7" max="7" width="14.28515625" style="234" customWidth="1"/>
    <col min="8" max="8" width="14.5703125" style="183" customWidth="1"/>
    <col min="9" max="9" width="14.42578125" style="183" customWidth="1"/>
    <col min="10" max="10" width="8.5703125" style="244" customWidth="1"/>
    <col min="11" max="16384" width="9.140625" style="5"/>
  </cols>
  <sheetData>
    <row r="1" spans="1:10" s="3" customFormat="1" ht="14.25" customHeight="1" x14ac:dyDescent="0.25">
      <c r="F1" s="5"/>
      <c r="G1" s="179"/>
      <c r="H1" s="180"/>
      <c r="I1" s="259" t="s">
        <v>214</v>
      </c>
      <c r="J1" s="259"/>
    </row>
    <row r="2" spans="1:10" s="3" customFormat="1" ht="15" customHeight="1" x14ac:dyDescent="0.25">
      <c r="C2" s="4"/>
      <c r="D2" s="4"/>
      <c r="E2" s="4"/>
      <c r="F2" s="5"/>
      <c r="G2" s="181"/>
      <c r="H2" s="180"/>
      <c r="I2" s="260" t="s">
        <v>215</v>
      </c>
      <c r="J2" s="260"/>
    </row>
    <row r="3" spans="1:10" s="3" customFormat="1" ht="35.25" customHeight="1" x14ac:dyDescent="0.25">
      <c r="A3" s="261" t="s">
        <v>223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0" s="3" customFormat="1" ht="72.75" customHeight="1" x14ac:dyDescent="0.25">
      <c r="A4" s="262" t="s">
        <v>317</v>
      </c>
      <c r="B4" s="262"/>
      <c r="C4" s="262"/>
      <c r="D4" s="262"/>
      <c r="E4" s="262"/>
      <c r="F4" s="262"/>
      <c r="G4" s="262"/>
      <c r="H4" s="262"/>
      <c r="I4" s="262"/>
      <c r="J4" s="262"/>
    </row>
    <row r="5" spans="1:10" ht="21" customHeight="1" x14ac:dyDescent="0.25">
      <c r="B5" s="263"/>
      <c r="C5" s="263"/>
      <c r="D5" s="263"/>
      <c r="E5" s="263"/>
      <c r="F5" s="263"/>
      <c r="G5" s="263"/>
      <c r="H5" s="263"/>
      <c r="I5" s="263"/>
      <c r="J5" s="263"/>
    </row>
    <row r="6" spans="1:10" ht="19.5" customHeight="1" x14ac:dyDescent="0.25">
      <c r="C6" s="6"/>
      <c r="D6" s="6"/>
      <c r="E6" s="4"/>
      <c r="F6" s="7"/>
      <c r="G6" s="182"/>
      <c r="I6" s="253" t="s">
        <v>234</v>
      </c>
      <c r="J6" s="253"/>
    </row>
    <row r="7" spans="1:10" ht="66" customHeight="1" x14ac:dyDescent="0.25">
      <c r="A7" s="267" t="s">
        <v>224</v>
      </c>
      <c r="B7" s="268"/>
      <c r="C7" s="268"/>
      <c r="D7" s="266" t="s">
        <v>125</v>
      </c>
      <c r="E7" s="269" t="s">
        <v>225</v>
      </c>
      <c r="F7" s="270" t="s">
        <v>226</v>
      </c>
      <c r="G7" s="265" t="s">
        <v>237</v>
      </c>
      <c r="H7" s="265"/>
      <c r="I7" s="265"/>
      <c r="J7" s="264" t="s">
        <v>227</v>
      </c>
    </row>
    <row r="8" spans="1:10" ht="61.5" customHeight="1" x14ac:dyDescent="0.25">
      <c r="A8" s="8" t="s">
        <v>228</v>
      </c>
      <c r="B8" s="9" t="s">
        <v>229</v>
      </c>
      <c r="C8" s="10" t="s">
        <v>230</v>
      </c>
      <c r="D8" s="266"/>
      <c r="E8" s="269"/>
      <c r="F8" s="270"/>
      <c r="G8" s="177" t="s">
        <v>231</v>
      </c>
      <c r="H8" s="177" t="s">
        <v>232</v>
      </c>
      <c r="I8" s="177" t="s">
        <v>233</v>
      </c>
      <c r="J8" s="264"/>
    </row>
    <row r="9" spans="1:10" s="13" customFormat="1" ht="53.25" customHeight="1" x14ac:dyDescent="0.2">
      <c r="A9" s="11"/>
      <c r="B9" s="11"/>
      <c r="C9" s="11"/>
      <c r="D9" s="2"/>
      <c r="E9" s="12" t="s">
        <v>221</v>
      </c>
      <c r="F9" s="11"/>
      <c r="G9" s="184">
        <f>G10+G11+G12+G13+G14+G15</f>
        <v>1099815.8999999999</v>
      </c>
      <c r="H9" s="184">
        <f>H10+H11+H12+H13+H14+H15</f>
        <v>1106831.6000000001</v>
      </c>
      <c r="I9" s="184">
        <f>I10+I11+I12+I13+I14+I15</f>
        <v>1005658.7499999999</v>
      </c>
      <c r="J9" s="235">
        <f>IF(I9=0," ",I9/H9)</f>
        <v>0.90859237304030693</v>
      </c>
    </row>
    <row r="10" spans="1:10" s="13" customFormat="1" ht="87" customHeight="1" x14ac:dyDescent="0.2">
      <c r="A10" s="45" t="s">
        <v>207</v>
      </c>
      <c r="B10" s="45" t="s">
        <v>207</v>
      </c>
      <c r="C10" s="45" t="s">
        <v>207</v>
      </c>
      <c r="D10" s="14" t="s">
        <v>222</v>
      </c>
      <c r="E10" s="15"/>
      <c r="F10" s="36" t="s">
        <v>238</v>
      </c>
      <c r="G10" s="185">
        <v>107665.3</v>
      </c>
      <c r="H10" s="186">
        <v>123278</v>
      </c>
      <c r="I10" s="186">
        <v>123278</v>
      </c>
      <c r="J10" s="236">
        <f t="shared" ref="J10:J39" si="0">IF(I10=0," ",I10/H10)</f>
        <v>1</v>
      </c>
    </row>
    <row r="11" spans="1:10" s="13" customFormat="1" ht="60.75" customHeight="1" x14ac:dyDescent="0.2">
      <c r="A11" s="16" t="s">
        <v>210</v>
      </c>
      <c r="B11" s="16" t="s">
        <v>207</v>
      </c>
      <c r="C11" s="16" t="s">
        <v>207</v>
      </c>
      <c r="D11" s="14" t="s">
        <v>78</v>
      </c>
      <c r="E11" s="12"/>
      <c r="F11" s="14" t="s">
        <v>95</v>
      </c>
      <c r="G11" s="185">
        <v>122262.9</v>
      </c>
      <c r="H11" s="187">
        <v>113665.9</v>
      </c>
      <c r="I11" s="187">
        <v>46683.25</v>
      </c>
      <c r="J11" s="236">
        <f t="shared" si="0"/>
        <v>0.41070584933564069</v>
      </c>
    </row>
    <row r="12" spans="1:10" s="13" customFormat="1" ht="56.25" customHeight="1" x14ac:dyDescent="0.2">
      <c r="A12" s="45" t="s">
        <v>212</v>
      </c>
      <c r="B12" s="16" t="s">
        <v>207</v>
      </c>
      <c r="C12" s="45" t="s">
        <v>207</v>
      </c>
      <c r="D12" s="54" t="s">
        <v>67</v>
      </c>
      <c r="E12" s="176"/>
      <c r="F12" s="54" t="s">
        <v>68</v>
      </c>
      <c r="G12" s="188">
        <v>285404.3</v>
      </c>
      <c r="H12" s="189">
        <v>285404.3</v>
      </c>
      <c r="I12" s="189">
        <v>251214.1</v>
      </c>
      <c r="J12" s="237">
        <f t="shared" si="0"/>
        <v>0.8802043276853222</v>
      </c>
    </row>
    <row r="13" spans="1:10" s="13" customFormat="1" ht="55.5" customHeight="1" x14ac:dyDescent="0.2">
      <c r="A13" s="45" t="s">
        <v>209</v>
      </c>
      <c r="B13" s="45" t="s">
        <v>206</v>
      </c>
      <c r="C13" s="45" t="s">
        <v>207</v>
      </c>
      <c r="D13" s="14" t="s">
        <v>195</v>
      </c>
      <c r="E13" s="19"/>
      <c r="F13" s="36" t="s">
        <v>196</v>
      </c>
      <c r="G13" s="185">
        <v>416936.3</v>
      </c>
      <c r="H13" s="187">
        <v>416936.3</v>
      </c>
      <c r="I13" s="187">
        <v>416936.3</v>
      </c>
      <c r="J13" s="236">
        <f t="shared" si="0"/>
        <v>1</v>
      </c>
    </row>
    <row r="14" spans="1:10" s="13" customFormat="1" ht="63.75" customHeight="1" x14ac:dyDescent="0.2">
      <c r="A14" s="45" t="s">
        <v>209</v>
      </c>
      <c r="B14" s="45" t="s">
        <v>206</v>
      </c>
      <c r="C14" s="45" t="s">
        <v>207</v>
      </c>
      <c r="D14" s="14" t="s">
        <v>197</v>
      </c>
      <c r="E14" s="19"/>
      <c r="F14" s="36" t="s">
        <v>198</v>
      </c>
      <c r="G14" s="185">
        <v>67547.100000000006</v>
      </c>
      <c r="H14" s="186">
        <v>67547.100000000006</v>
      </c>
      <c r="I14" s="186">
        <v>67547.100000000006</v>
      </c>
      <c r="J14" s="236">
        <f t="shared" si="0"/>
        <v>1</v>
      </c>
    </row>
    <row r="15" spans="1:10" s="13" customFormat="1" ht="53.25" customHeight="1" x14ac:dyDescent="0.2">
      <c r="A15" s="45" t="s">
        <v>209</v>
      </c>
      <c r="B15" s="45" t="s">
        <v>206</v>
      </c>
      <c r="C15" s="45" t="s">
        <v>207</v>
      </c>
      <c r="D15" s="14" t="s">
        <v>199</v>
      </c>
      <c r="E15" s="19"/>
      <c r="F15" s="36" t="s">
        <v>201</v>
      </c>
      <c r="G15" s="185">
        <v>100000</v>
      </c>
      <c r="H15" s="187">
        <v>100000</v>
      </c>
      <c r="I15" s="187">
        <v>100000</v>
      </c>
      <c r="J15" s="236">
        <f t="shared" si="0"/>
        <v>1</v>
      </c>
    </row>
    <row r="16" spans="1:10" s="13" customFormat="1" ht="54.75" customHeight="1" x14ac:dyDescent="0.2">
      <c r="A16" s="45" t="s">
        <v>212</v>
      </c>
      <c r="B16" s="16" t="s">
        <v>211</v>
      </c>
      <c r="C16" s="69" t="s">
        <v>211</v>
      </c>
      <c r="D16" s="14" t="s">
        <v>536</v>
      </c>
      <c r="E16" s="20" t="s">
        <v>537</v>
      </c>
      <c r="F16" s="36" t="s">
        <v>45</v>
      </c>
      <c r="G16" s="177">
        <v>285583.09999999998</v>
      </c>
      <c r="H16" s="190">
        <v>293583.09999999998</v>
      </c>
      <c r="I16" s="190">
        <v>293583</v>
      </c>
      <c r="J16" s="235">
        <f t="shared" si="0"/>
        <v>0.9999996593809386</v>
      </c>
    </row>
    <row r="17" spans="1:10" s="13" customFormat="1" ht="50.25" customHeight="1" x14ac:dyDescent="0.2">
      <c r="A17" s="45"/>
      <c r="B17" s="16"/>
      <c r="C17" s="69"/>
      <c r="D17" s="14"/>
      <c r="E17" s="20" t="s">
        <v>540</v>
      </c>
      <c r="F17" s="36"/>
      <c r="G17" s="184">
        <f>G18+G19+G20</f>
        <v>310654</v>
      </c>
      <c r="H17" s="184">
        <f>H18+H19+H20</f>
        <v>413587.20000000001</v>
      </c>
      <c r="I17" s="184">
        <f>I18+I19+I20</f>
        <v>413587.20000000001</v>
      </c>
      <c r="J17" s="235">
        <f t="shared" si="0"/>
        <v>1</v>
      </c>
    </row>
    <row r="18" spans="1:10" s="13" customFormat="1" ht="61.5" customHeight="1" x14ac:dyDescent="0.2">
      <c r="A18" s="45" t="s">
        <v>209</v>
      </c>
      <c r="B18" s="45" t="s">
        <v>208</v>
      </c>
      <c r="C18" s="45" t="s">
        <v>205</v>
      </c>
      <c r="D18" s="14" t="s">
        <v>189</v>
      </c>
      <c r="E18" s="15"/>
      <c r="F18" s="111" t="s">
        <v>190</v>
      </c>
      <c r="G18" s="185">
        <v>109337.60000000001</v>
      </c>
      <c r="H18" s="187">
        <v>109337.60000000001</v>
      </c>
      <c r="I18" s="187">
        <v>109337.60000000001</v>
      </c>
      <c r="J18" s="236">
        <f t="shared" si="0"/>
        <v>1</v>
      </c>
    </row>
    <row r="19" spans="1:10" s="13" customFormat="1" ht="69" customHeight="1" x14ac:dyDescent="0.2">
      <c r="A19" s="45" t="s">
        <v>209</v>
      </c>
      <c r="B19" s="45" t="s">
        <v>208</v>
      </c>
      <c r="C19" s="45" t="s">
        <v>205</v>
      </c>
      <c r="D19" s="14" t="s">
        <v>26</v>
      </c>
      <c r="E19" s="20"/>
      <c r="F19" s="111" t="s">
        <v>176</v>
      </c>
      <c r="G19" s="186">
        <v>121216.4</v>
      </c>
      <c r="H19" s="186">
        <v>224149.6</v>
      </c>
      <c r="I19" s="186">
        <v>224149.6</v>
      </c>
      <c r="J19" s="236">
        <f t="shared" si="0"/>
        <v>1</v>
      </c>
    </row>
    <row r="20" spans="1:10" s="13" customFormat="1" ht="86.25" customHeight="1" x14ac:dyDescent="0.2">
      <c r="A20" s="16" t="s">
        <v>210</v>
      </c>
      <c r="B20" s="16" t="s">
        <v>212</v>
      </c>
      <c r="C20" s="16" t="s">
        <v>210</v>
      </c>
      <c r="D20" s="14" t="s">
        <v>102</v>
      </c>
      <c r="E20" s="2"/>
      <c r="F20" s="14" t="s">
        <v>103</v>
      </c>
      <c r="G20" s="191">
        <v>80100</v>
      </c>
      <c r="H20" s="187">
        <v>80100</v>
      </c>
      <c r="I20" s="187">
        <v>80100</v>
      </c>
      <c r="J20" s="236">
        <f t="shared" si="0"/>
        <v>1</v>
      </c>
    </row>
    <row r="21" spans="1:10" s="13" customFormat="1" ht="103.5" customHeight="1" x14ac:dyDescent="0.2">
      <c r="A21" s="11"/>
      <c r="B21" s="11"/>
      <c r="C21" s="21"/>
      <c r="D21" s="14"/>
      <c r="E21" s="12" t="s">
        <v>216</v>
      </c>
      <c r="F21" s="14"/>
      <c r="G21" s="184">
        <f>G22+G23</f>
        <v>69850</v>
      </c>
      <c r="H21" s="184">
        <f>H22+H23</f>
        <v>69850</v>
      </c>
      <c r="I21" s="184">
        <f>I22+I23</f>
        <v>69850</v>
      </c>
      <c r="J21" s="235">
        <f t="shared" si="0"/>
        <v>1</v>
      </c>
    </row>
    <row r="22" spans="1:10" s="13" customFormat="1" ht="58.5" customHeight="1" x14ac:dyDescent="0.2">
      <c r="A22" s="21" t="s">
        <v>207</v>
      </c>
      <c r="B22" s="21" t="s">
        <v>206</v>
      </c>
      <c r="C22" s="21" t="s">
        <v>207</v>
      </c>
      <c r="D22" s="14" t="s">
        <v>173</v>
      </c>
      <c r="E22" s="2"/>
      <c r="F22" s="14" t="s">
        <v>239</v>
      </c>
      <c r="G22" s="186">
        <v>32850</v>
      </c>
      <c r="H22" s="186">
        <v>32850</v>
      </c>
      <c r="I22" s="186">
        <v>32850</v>
      </c>
      <c r="J22" s="236">
        <f t="shared" si="0"/>
        <v>1</v>
      </c>
    </row>
    <row r="23" spans="1:10" s="13" customFormat="1" ht="70.5" customHeight="1" x14ac:dyDescent="0.2">
      <c r="A23" s="21" t="s">
        <v>207</v>
      </c>
      <c r="B23" s="21" t="s">
        <v>206</v>
      </c>
      <c r="C23" s="21" t="s">
        <v>207</v>
      </c>
      <c r="D23" s="14" t="s">
        <v>217</v>
      </c>
      <c r="E23" s="2"/>
      <c r="F23" s="14" t="s">
        <v>69</v>
      </c>
      <c r="G23" s="187">
        <v>37000</v>
      </c>
      <c r="H23" s="187">
        <v>37000</v>
      </c>
      <c r="I23" s="187">
        <v>37000</v>
      </c>
      <c r="J23" s="236">
        <f t="shared" si="0"/>
        <v>1</v>
      </c>
    </row>
    <row r="24" spans="1:10" s="13" customFormat="1" ht="69.75" customHeight="1" x14ac:dyDescent="0.2">
      <c r="A24" s="16" t="s">
        <v>205</v>
      </c>
      <c r="B24" s="16" t="s">
        <v>208</v>
      </c>
      <c r="C24" s="16" t="s">
        <v>207</v>
      </c>
      <c r="D24" s="14" t="s">
        <v>70</v>
      </c>
      <c r="E24" s="12" t="s">
        <v>71</v>
      </c>
      <c r="F24" s="14" t="s">
        <v>72</v>
      </c>
      <c r="G24" s="190">
        <v>187798.8</v>
      </c>
      <c r="H24" s="190">
        <v>187798.8</v>
      </c>
      <c r="I24" s="190">
        <v>162619.9</v>
      </c>
      <c r="J24" s="235">
        <f t="shared" si="0"/>
        <v>0.86592619335160825</v>
      </c>
    </row>
    <row r="25" spans="1:10" s="13" customFormat="1" ht="109.5" customHeight="1" x14ac:dyDescent="0.2">
      <c r="A25" s="16"/>
      <c r="B25" s="16"/>
      <c r="C25" s="16"/>
      <c r="D25" s="14"/>
      <c r="E25" s="106" t="s">
        <v>36</v>
      </c>
      <c r="F25" s="14"/>
      <c r="G25" s="184">
        <f>G26+G27+G28</f>
        <v>5155391.3999999994</v>
      </c>
      <c r="H25" s="184">
        <f>H26+H27+H28</f>
        <v>5380328.5999999996</v>
      </c>
      <c r="I25" s="184">
        <f>I26+I27+I28</f>
        <v>5380328.2999999998</v>
      </c>
      <c r="J25" s="235">
        <f t="shared" si="0"/>
        <v>0.99999994424132388</v>
      </c>
    </row>
    <row r="26" spans="1:10" s="13" customFormat="1" ht="103.5" customHeight="1" x14ac:dyDescent="0.2">
      <c r="A26" s="16" t="s">
        <v>207</v>
      </c>
      <c r="B26" s="16" t="s">
        <v>212</v>
      </c>
      <c r="C26" s="16" t="s">
        <v>207</v>
      </c>
      <c r="D26" s="14" t="s">
        <v>394</v>
      </c>
      <c r="E26" s="106"/>
      <c r="F26" s="14" t="s">
        <v>395</v>
      </c>
      <c r="G26" s="184">
        <v>0</v>
      </c>
      <c r="H26" s="186">
        <v>24937.200000000001</v>
      </c>
      <c r="I26" s="186">
        <v>24937.200000000001</v>
      </c>
      <c r="J26" s="236">
        <f t="shared" si="0"/>
        <v>1</v>
      </c>
    </row>
    <row r="27" spans="1:10" s="13" customFormat="1" ht="70.5" customHeight="1" x14ac:dyDescent="0.2">
      <c r="A27" s="16" t="s">
        <v>210</v>
      </c>
      <c r="B27" s="16" t="s">
        <v>205</v>
      </c>
      <c r="C27" s="16" t="s">
        <v>210</v>
      </c>
      <c r="D27" s="14" t="s">
        <v>218</v>
      </c>
      <c r="E27" s="12"/>
      <c r="F27" s="14" t="s">
        <v>240</v>
      </c>
      <c r="G27" s="187">
        <v>119710.1</v>
      </c>
      <c r="H27" s="187">
        <v>119710.1</v>
      </c>
      <c r="I27" s="187">
        <v>119710.1</v>
      </c>
      <c r="J27" s="236">
        <f t="shared" si="0"/>
        <v>1</v>
      </c>
    </row>
    <row r="28" spans="1:10" s="13" customFormat="1" ht="58.5" customHeight="1" x14ac:dyDescent="0.2">
      <c r="A28" s="16" t="s">
        <v>210</v>
      </c>
      <c r="B28" s="16" t="s">
        <v>205</v>
      </c>
      <c r="C28" s="16" t="s">
        <v>210</v>
      </c>
      <c r="D28" s="14" t="s">
        <v>61</v>
      </c>
      <c r="E28" s="12"/>
      <c r="F28" s="14" t="s">
        <v>254</v>
      </c>
      <c r="G28" s="187">
        <v>5035681.3</v>
      </c>
      <c r="H28" s="187">
        <v>5235681.3</v>
      </c>
      <c r="I28" s="187">
        <v>5235681</v>
      </c>
      <c r="J28" s="236">
        <f t="shared" si="0"/>
        <v>0.9999999427008669</v>
      </c>
    </row>
    <row r="29" spans="1:10" s="107" customFormat="1" ht="58.5" customHeight="1" x14ac:dyDescent="0.2">
      <c r="A29" s="123"/>
      <c r="B29" s="124"/>
      <c r="C29" s="123"/>
      <c r="D29" s="105"/>
      <c r="E29" s="106" t="s">
        <v>219</v>
      </c>
      <c r="F29" s="125"/>
      <c r="G29" s="192">
        <f>SUM(G30+G31+G32+G33+G34+G35+G36)</f>
        <v>2509395.1</v>
      </c>
      <c r="H29" s="192">
        <f>SUM(H30+H31+H32+H33+H34+H35+H36)</f>
        <v>2509395.1</v>
      </c>
      <c r="I29" s="192">
        <f>SUM(I30+I31+I32+I33+I34+I35+I36)</f>
        <v>2509395.1</v>
      </c>
      <c r="J29" s="238">
        <f t="shared" si="0"/>
        <v>1</v>
      </c>
    </row>
    <row r="30" spans="1:10" s="13" customFormat="1" ht="44.25" customHeight="1" x14ac:dyDescent="0.2">
      <c r="A30" s="16" t="s">
        <v>210</v>
      </c>
      <c r="B30" s="21" t="s">
        <v>205</v>
      </c>
      <c r="C30" s="21" t="s">
        <v>207</v>
      </c>
      <c r="D30" s="14" t="s">
        <v>241</v>
      </c>
      <c r="E30" s="2"/>
      <c r="F30" s="14" t="s">
        <v>242</v>
      </c>
      <c r="G30" s="187">
        <v>58930.6</v>
      </c>
      <c r="H30" s="187">
        <v>58930.6</v>
      </c>
      <c r="I30" s="187">
        <v>58930.6</v>
      </c>
      <c r="J30" s="236">
        <f t="shared" si="0"/>
        <v>1</v>
      </c>
    </row>
    <row r="31" spans="1:10" s="13" customFormat="1" ht="59.25" customHeight="1" x14ac:dyDescent="0.2">
      <c r="A31" s="16" t="s">
        <v>210</v>
      </c>
      <c r="B31" s="21" t="s">
        <v>205</v>
      </c>
      <c r="C31" s="21" t="s">
        <v>207</v>
      </c>
      <c r="D31" s="14" t="s">
        <v>73</v>
      </c>
      <c r="E31" s="2"/>
      <c r="F31" s="14" t="s">
        <v>243</v>
      </c>
      <c r="G31" s="187">
        <v>70185.600000000006</v>
      </c>
      <c r="H31" s="187">
        <v>70185.600000000006</v>
      </c>
      <c r="I31" s="187">
        <v>70185.600000000006</v>
      </c>
      <c r="J31" s="236">
        <f t="shared" si="0"/>
        <v>1</v>
      </c>
    </row>
    <row r="32" spans="1:10" s="13" customFormat="1" ht="96" customHeight="1" x14ac:dyDescent="0.2">
      <c r="A32" s="16" t="s">
        <v>210</v>
      </c>
      <c r="B32" s="21" t="s">
        <v>205</v>
      </c>
      <c r="C32" s="21" t="s">
        <v>207</v>
      </c>
      <c r="D32" s="105" t="s">
        <v>393</v>
      </c>
      <c r="E32" s="2"/>
      <c r="F32" s="14" t="s">
        <v>74</v>
      </c>
      <c r="G32" s="187">
        <v>134112.29999999999</v>
      </c>
      <c r="H32" s="187">
        <v>134112.29999999999</v>
      </c>
      <c r="I32" s="187">
        <v>134112.29999999999</v>
      </c>
      <c r="J32" s="236">
        <f t="shared" si="0"/>
        <v>1</v>
      </c>
    </row>
    <row r="33" spans="1:10" s="13" customFormat="1" ht="94.5" customHeight="1" x14ac:dyDescent="0.2">
      <c r="A33" s="16" t="s">
        <v>210</v>
      </c>
      <c r="B33" s="21" t="s">
        <v>205</v>
      </c>
      <c r="C33" s="21" t="s">
        <v>207</v>
      </c>
      <c r="D33" s="14" t="s">
        <v>244</v>
      </c>
      <c r="E33" s="2"/>
      <c r="F33" s="14" t="s">
        <v>75</v>
      </c>
      <c r="G33" s="187">
        <v>395759.8</v>
      </c>
      <c r="H33" s="187">
        <v>395759.8</v>
      </c>
      <c r="I33" s="187">
        <v>395759.8</v>
      </c>
      <c r="J33" s="236">
        <f t="shared" si="0"/>
        <v>1</v>
      </c>
    </row>
    <row r="34" spans="1:10" s="13" customFormat="1" ht="95.25" customHeight="1" x14ac:dyDescent="0.2">
      <c r="A34" s="23" t="s">
        <v>210</v>
      </c>
      <c r="B34" s="24" t="s">
        <v>205</v>
      </c>
      <c r="C34" s="24" t="s">
        <v>207</v>
      </c>
      <c r="D34" s="14" t="s">
        <v>76</v>
      </c>
      <c r="E34" s="2"/>
      <c r="F34" s="14" t="s">
        <v>74</v>
      </c>
      <c r="G34" s="187">
        <v>594603.4</v>
      </c>
      <c r="H34" s="187">
        <v>594603.4</v>
      </c>
      <c r="I34" s="187">
        <v>594603.4</v>
      </c>
      <c r="J34" s="236">
        <f t="shared" si="0"/>
        <v>1</v>
      </c>
    </row>
    <row r="35" spans="1:10" s="13" customFormat="1" ht="39.75" customHeight="1" x14ac:dyDescent="0.2">
      <c r="A35" s="16" t="s">
        <v>210</v>
      </c>
      <c r="B35" s="21" t="s">
        <v>205</v>
      </c>
      <c r="C35" s="21" t="s">
        <v>205</v>
      </c>
      <c r="D35" s="14" t="s">
        <v>235</v>
      </c>
      <c r="E35" s="2"/>
      <c r="F35" s="14" t="s">
        <v>245</v>
      </c>
      <c r="G35" s="187">
        <v>1201229.8999999999</v>
      </c>
      <c r="H35" s="187">
        <v>1201229.8999999999</v>
      </c>
      <c r="I35" s="187">
        <v>1201229.8999999999</v>
      </c>
      <c r="J35" s="236">
        <f t="shared" si="0"/>
        <v>1</v>
      </c>
    </row>
    <row r="36" spans="1:10" s="13" customFormat="1" ht="51.75" customHeight="1" x14ac:dyDescent="0.2">
      <c r="A36" s="16" t="s">
        <v>210</v>
      </c>
      <c r="B36" s="21" t="s">
        <v>205</v>
      </c>
      <c r="C36" s="21" t="s">
        <v>205</v>
      </c>
      <c r="D36" s="14" t="s">
        <v>246</v>
      </c>
      <c r="E36" s="2"/>
      <c r="F36" s="14" t="s">
        <v>77</v>
      </c>
      <c r="G36" s="187">
        <v>54573.5</v>
      </c>
      <c r="H36" s="187">
        <v>54573.5</v>
      </c>
      <c r="I36" s="187">
        <v>54573.5</v>
      </c>
      <c r="J36" s="236">
        <f t="shared" si="0"/>
        <v>1</v>
      </c>
    </row>
    <row r="37" spans="1:10" s="13" customFormat="1" ht="110.25" customHeight="1" x14ac:dyDescent="0.2">
      <c r="A37" s="16"/>
      <c r="B37" s="21"/>
      <c r="C37" s="21"/>
      <c r="D37" s="14"/>
      <c r="E37" s="12" t="s">
        <v>80</v>
      </c>
      <c r="F37" s="14"/>
      <c r="G37" s="190">
        <f>G38+G39</f>
        <v>369408.3</v>
      </c>
      <c r="H37" s="190">
        <f>H38+H39</f>
        <v>369408.3</v>
      </c>
      <c r="I37" s="190">
        <f>I38+I39</f>
        <v>369408.3</v>
      </c>
      <c r="J37" s="235">
        <f t="shared" si="0"/>
        <v>1</v>
      </c>
    </row>
    <row r="38" spans="1:10" s="13" customFormat="1" ht="135.75" customHeight="1" x14ac:dyDescent="0.2">
      <c r="A38" s="16" t="s">
        <v>210</v>
      </c>
      <c r="B38" s="21" t="s">
        <v>205</v>
      </c>
      <c r="C38" s="21" t="s">
        <v>207</v>
      </c>
      <c r="D38" s="14" t="s">
        <v>79</v>
      </c>
      <c r="F38" s="14" t="s">
        <v>81</v>
      </c>
      <c r="G38" s="187">
        <v>339408.3</v>
      </c>
      <c r="H38" s="187">
        <v>339408.3</v>
      </c>
      <c r="I38" s="187">
        <v>339408.3</v>
      </c>
      <c r="J38" s="236">
        <f t="shared" si="0"/>
        <v>1</v>
      </c>
    </row>
    <row r="39" spans="1:10" s="13" customFormat="1" ht="99" customHeight="1" x14ac:dyDescent="0.2">
      <c r="A39" s="16" t="s">
        <v>210</v>
      </c>
      <c r="B39" s="21" t="s">
        <v>205</v>
      </c>
      <c r="C39" s="21" t="s">
        <v>207</v>
      </c>
      <c r="D39" s="154" t="s">
        <v>519</v>
      </c>
      <c r="E39" s="12"/>
      <c r="F39" s="14" t="s">
        <v>81</v>
      </c>
      <c r="G39" s="187">
        <v>30000</v>
      </c>
      <c r="H39" s="187">
        <v>30000</v>
      </c>
      <c r="I39" s="187">
        <v>30000</v>
      </c>
      <c r="J39" s="236">
        <f t="shared" si="0"/>
        <v>1</v>
      </c>
    </row>
    <row r="40" spans="1:10" s="13" customFormat="1" ht="90.75" customHeight="1" x14ac:dyDescent="0.2">
      <c r="A40" s="16"/>
      <c r="B40" s="16"/>
      <c r="C40" s="16"/>
      <c r="D40" s="14"/>
      <c r="E40" s="12" t="s">
        <v>1</v>
      </c>
      <c r="F40" s="14"/>
      <c r="G40" s="177">
        <f>G41+G42+G43+G44</f>
        <v>468724.4</v>
      </c>
      <c r="H40" s="177">
        <f>H41+H42+H43+H44</f>
        <v>468724.4</v>
      </c>
      <c r="I40" s="177">
        <f>I41+I42+I43+I44</f>
        <v>468724.4</v>
      </c>
      <c r="J40" s="235">
        <f t="shared" ref="J40:J53" si="1">IF(I40=0," ",I40/H40)</f>
        <v>1</v>
      </c>
    </row>
    <row r="41" spans="1:10" s="13" customFormat="1" ht="56.25" customHeight="1" x14ac:dyDescent="0.2">
      <c r="A41" s="16" t="s">
        <v>210</v>
      </c>
      <c r="B41" s="16" t="s">
        <v>212</v>
      </c>
      <c r="C41" s="16" t="s">
        <v>207</v>
      </c>
      <c r="D41" s="14" t="s">
        <v>93</v>
      </c>
      <c r="E41" s="2"/>
      <c r="F41" s="14" t="s">
        <v>94</v>
      </c>
      <c r="G41" s="185">
        <v>42400</v>
      </c>
      <c r="H41" s="185">
        <v>42400</v>
      </c>
      <c r="I41" s="185">
        <v>42400</v>
      </c>
      <c r="J41" s="236">
        <f t="shared" si="1"/>
        <v>1</v>
      </c>
    </row>
    <row r="42" spans="1:10" s="13" customFormat="1" ht="60.75" customHeight="1" x14ac:dyDescent="0.2">
      <c r="A42" s="16" t="s">
        <v>210</v>
      </c>
      <c r="B42" s="16" t="s">
        <v>209</v>
      </c>
      <c r="C42" s="16" t="s">
        <v>207</v>
      </c>
      <c r="D42" s="14" t="s">
        <v>107</v>
      </c>
      <c r="E42" s="12"/>
      <c r="F42" s="14" t="s">
        <v>108</v>
      </c>
      <c r="G42" s="187">
        <v>301150</v>
      </c>
      <c r="H42" s="187">
        <v>301150</v>
      </c>
      <c r="I42" s="187">
        <v>301150</v>
      </c>
      <c r="J42" s="236">
        <f t="shared" si="1"/>
        <v>1</v>
      </c>
    </row>
    <row r="43" spans="1:10" s="13" customFormat="1" ht="60.75" customHeight="1" x14ac:dyDescent="0.2">
      <c r="A43" s="16" t="s">
        <v>213</v>
      </c>
      <c r="B43" s="16" t="s">
        <v>206</v>
      </c>
      <c r="C43" s="16" t="s">
        <v>207</v>
      </c>
      <c r="D43" s="14" t="s">
        <v>255</v>
      </c>
      <c r="E43" s="12"/>
      <c r="F43" s="105" t="s">
        <v>551</v>
      </c>
      <c r="G43" s="187">
        <v>10714.4</v>
      </c>
      <c r="H43" s="187">
        <v>10714.4</v>
      </c>
      <c r="I43" s="187">
        <v>10714.4</v>
      </c>
      <c r="J43" s="236">
        <f t="shared" si="1"/>
        <v>1</v>
      </c>
    </row>
    <row r="44" spans="1:10" s="13" customFormat="1" ht="61.5" customHeight="1" x14ac:dyDescent="0.2">
      <c r="A44" s="45" t="s">
        <v>209</v>
      </c>
      <c r="B44" s="45" t="s">
        <v>208</v>
      </c>
      <c r="C44" s="45" t="s">
        <v>205</v>
      </c>
      <c r="D44" s="14" t="s">
        <v>191</v>
      </c>
      <c r="E44" s="20"/>
      <c r="F44" s="36" t="s">
        <v>192</v>
      </c>
      <c r="G44" s="187">
        <v>114460</v>
      </c>
      <c r="H44" s="187">
        <v>114460</v>
      </c>
      <c r="I44" s="187">
        <v>114460</v>
      </c>
      <c r="J44" s="236">
        <f t="shared" si="1"/>
        <v>1</v>
      </c>
    </row>
    <row r="45" spans="1:10" s="13" customFormat="1" ht="52.5" customHeight="1" x14ac:dyDescent="0.2">
      <c r="A45" s="15"/>
      <c r="B45" s="15"/>
      <c r="C45" s="15"/>
      <c r="D45" s="22"/>
      <c r="E45" s="12" t="s">
        <v>515</v>
      </c>
      <c r="F45" s="22"/>
      <c r="G45" s="184">
        <f>SUM(G46:G54)</f>
        <v>1509451.6</v>
      </c>
      <c r="H45" s="184">
        <f>SUM(H46:H54)</f>
        <v>1219948.6000000001</v>
      </c>
      <c r="I45" s="184">
        <f>SUM(I46:I54)</f>
        <v>1191835.2999999998</v>
      </c>
      <c r="J45" s="235">
        <f t="shared" si="1"/>
        <v>0.97695534057746347</v>
      </c>
    </row>
    <row r="46" spans="1:10" s="13" customFormat="1" ht="48.75" customHeight="1" x14ac:dyDescent="0.2">
      <c r="A46" s="16" t="s">
        <v>210</v>
      </c>
      <c r="B46" s="16" t="s">
        <v>207</v>
      </c>
      <c r="C46" s="16" t="s">
        <v>207</v>
      </c>
      <c r="D46" s="14" t="s">
        <v>96</v>
      </c>
      <c r="E46" s="2"/>
      <c r="F46" s="14" t="s">
        <v>97</v>
      </c>
      <c r="G46" s="186">
        <v>14300</v>
      </c>
      <c r="H46" s="186">
        <v>14300</v>
      </c>
      <c r="I46" s="186">
        <v>14300</v>
      </c>
      <c r="J46" s="236">
        <f t="shared" si="1"/>
        <v>1</v>
      </c>
    </row>
    <row r="47" spans="1:10" s="13" customFormat="1" ht="71.25" customHeight="1" x14ac:dyDescent="0.2">
      <c r="A47" s="16" t="s">
        <v>210</v>
      </c>
      <c r="B47" s="16" t="s">
        <v>207</v>
      </c>
      <c r="C47" s="16" t="s">
        <v>207</v>
      </c>
      <c r="D47" s="14" t="s">
        <v>516</v>
      </c>
      <c r="E47" s="2"/>
      <c r="F47" s="14" t="s">
        <v>98</v>
      </c>
      <c r="G47" s="187">
        <v>152300</v>
      </c>
      <c r="H47" s="187">
        <v>152300</v>
      </c>
      <c r="I47" s="187">
        <v>152300</v>
      </c>
      <c r="J47" s="236">
        <f t="shared" si="1"/>
        <v>1</v>
      </c>
    </row>
    <row r="48" spans="1:10" s="13" customFormat="1" ht="72.75" customHeight="1" x14ac:dyDescent="0.2">
      <c r="A48" s="16" t="s">
        <v>210</v>
      </c>
      <c r="B48" s="16" t="s">
        <v>207</v>
      </c>
      <c r="C48" s="16" t="s">
        <v>207</v>
      </c>
      <c r="D48" s="14" t="s">
        <v>101</v>
      </c>
      <c r="E48" s="2"/>
      <c r="F48" s="14" t="s">
        <v>100</v>
      </c>
      <c r="G48" s="187">
        <v>171600</v>
      </c>
      <c r="H48" s="187">
        <v>0</v>
      </c>
      <c r="I48" s="187">
        <v>0</v>
      </c>
      <c r="J48" s="236" t="str">
        <f t="shared" si="1"/>
        <v xml:space="preserve"> </v>
      </c>
    </row>
    <row r="49" spans="1:10" s="13" customFormat="1" ht="87.75" customHeight="1" x14ac:dyDescent="0.2">
      <c r="A49" s="16" t="s">
        <v>210</v>
      </c>
      <c r="B49" s="16" t="s">
        <v>207</v>
      </c>
      <c r="C49" s="16" t="s">
        <v>207</v>
      </c>
      <c r="D49" s="105" t="s">
        <v>396</v>
      </c>
      <c r="E49" s="2"/>
      <c r="F49" s="14" t="s">
        <v>65</v>
      </c>
      <c r="G49" s="187">
        <v>601500</v>
      </c>
      <c r="H49" s="187">
        <v>475000</v>
      </c>
      <c r="I49" s="187">
        <v>475000</v>
      </c>
      <c r="J49" s="236">
        <f t="shared" si="1"/>
        <v>1</v>
      </c>
    </row>
    <row r="50" spans="1:10" s="13" customFormat="1" ht="74.25" customHeight="1" x14ac:dyDescent="0.2">
      <c r="A50" s="16" t="s">
        <v>210</v>
      </c>
      <c r="B50" s="16" t="s">
        <v>207</v>
      </c>
      <c r="C50" s="16" t="s">
        <v>207</v>
      </c>
      <c r="D50" s="105" t="s">
        <v>399</v>
      </c>
      <c r="E50" s="2"/>
      <c r="F50" s="105" t="s">
        <v>397</v>
      </c>
      <c r="G50" s="185">
        <v>13900</v>
      </c>
      <c r="H50" s="185">
        <v>13900</v>
      </c>
      <c r="I50" s="185">
        <v>13900</v>
      </c>
      <c r="J50" s="236">
        <f t="shared" si="1"/>
        <v>1</v>
      </c>
    </row>
    <row r="51" spans="1:10" s="13" customFormat="1" ht="45.75" customHeight="1" x14ac:dyDescent="0.2">
      <c r="A51" s="16" t="s">
        <v>210</v>
      </c>
      <c r="B51" s="16" t="s">
        <v>213</v>
      </c>
      <c r="C51" s="16" t="s">
        <v>211</v>
      </c>
      <c r="D51" s="14" t="s">
        <v>99</v>
      </c>
      <c r="E51" s="2"/>
      <c r="F51" s="14" t="s">
        <v>100</v>
      </c>
      <c r="G51" s="187">
        <v>185778</v>
      </c>
      <c r="H51" s="187">
        <v>185778</v>
      </c>
      <c r="I51" s="187">
        <v>185695.9</v>
      </c>
      <c r="J51" s="236">
        <f t="shared" si="1"/>
        <v>0.9995580746912982</v>
      </c>
    </row>
    <row r="52" spans="1:10" s="13" customFormat="1" ht="109.5" customHeight="1" x14ac:dyDescent="0.2">
      <c r="A52" s="68" t="s">
        <v>207</v>
      </c>
      <c r="B52" s="68" t="s">
        <v>211</v>
      </c>
      <c r="C52" s="68" t="s">
        <v>205</v>
      </c>
      <c r="D52" s="67" t="s">
        <v>491</v>
      </c>
      <c r="E52" s="2"/>
      <c r="F52" s="67" t="s">
        <v>492</v>
      </c>
      <c r="G52" s="187">
        <v>80000</v>
      </c>
      <c r="H52" s="187">
        <v>88597</v>
      </c>
      <c r="I52" s="187">
        <v>88597</v>
      </c>
      <c r="J52" s="236">
        <f t="shared" si="1"/>
        <v>1</v>
      </c>
    </row>
    <row r="53" spans="1:10" s="13" customFormat="1" ht="60" customHeight="1" x14ac:dyDescent="0.2">
      <c r="A53" s="68" t="s">
        <v>207</v>
      </c>
      <c r="B53" s="68" t="s">
        <v>211</v>
      </c>
      <c r="C53" s="68" t="s">
        <v>205</v>
      </c>
      <c r="D53" s="67" t="s">
        <v>490</v>
      </c>
      <c r="E53" s="2"/>
      <c r="F53" s="67" t="s">
        <v>493</v>
      </c>
      <c r="G53" s="187">
        <v>150000</v>
      </c>
      <c r="H53" s="187">
        <v>150000</v>
      </c>
      <c r="I53" s="187">
        <v>132500</v>
      </c>
      <c r="J53" s="236">
        <f t="shared" si="1"/>
        <v>0.8833333333333333</v>
      </c>
    </row>
    <row r="54" spans="1:10" s="13" customFormat="1" ht="105" customHeight="1" x14ac:dyDescent="0.2">
      <c r="A54" s="16" t="s">
        <v>210</v>
      </c>
      <c r="B54" s="16" t="s">
        <v>207</v>
      </c>
      <c r="C54" s="16" t="s">
        <v>207</v>
      </c>
      <c r="D54" s="25" t="s">
        <v>256</v>
      </c>
      <c r="E54" s="2"/>
      <c r="F54" s="14" t="s">
        <v>398</v>
      </c>
      <c r="G54" s="187">
        <v>140073.60000000001</v>
      </c>
      <c r="H54" s="187">
        <v>140073.60000000001</v>
      </c>
      <c r="I54" s="187">
        <v>129542.39999999999</v>
      </c>
      <c r="J54" s="236">
        <f t="shared" ref="J54:J122" si="2">IF(I54=0," ",I54/H54)</f>
        <v>0.92481666780892324</v>
      </c>
    </row>
    <row r="55" spans="1:10" s="13" customFormat="1" ht="57.75" customHeight="1" x14ac:dyDescent="0.2">
      <c r="A55" s="2"/>
      <c r="B55" s="16"/>
      <c r="C55" s="16"/>
      <c r="D55" s="14"/>
      <c r="E55" s="12" t="s">
        <v>517</v>
      </c>
      <c r="F55" s="14"/>
      <c r="G55" s="177">
        <f>G56+G57+G58+G59</f>
        <v>834969</v>
      </c>
      <c r="H55" s="177">
        <f>H56+H57+H58+H59</f>
        <v>834969</v>
      </c>
      <c r="I55" s="177">
        <f>I56+I57+I58+I59</f>
        <v>834969</v>
      </c>
      <c r="J55" s="235">
        <f t="shared" si="2"/>
        <v>1</v>
      </c>
    </row>
    <row r="56" spans="1:10" s="107" customFormat="1" ht="66.75" customHeight="1" x14ac:dyDescent="0.2">
      <c r="A56" s="103" t="s">
        <v>210</v>
      </c>
      <c r="B56" s="103" t="s">
        <v>208</v>
      </c>
      <c r="C56" s="103" t="s">
        <v>207</v>
      </c>
      <c r="D56" s="105" t="s">
        <v>371</v>
      </c>
      <c r="E56" s="123"/>
      <c r="F56" s="105" t="s">
        <v>172</v>
      </c>
      <c r="G56" s="193">
        <v>188700</v>
      </c>
      <c r="H56" s="193">
        <v>188700</v>
      </c>
      <c r="I56" s="193">
        <v>188700</v>
      </c>
      <c r="J56" s="239">
        <f t="shared" si="2"/>
        <v>1</v>
      </c>
    </row>
    <row r="57" spans="1:10" s="107" customFormat="1" ht="62.25" customHeight="1" x14ac:dyDescent="0.2">
      <c r="A57" s="103" t="s">
        <v>210</v>
      </c>
      <c r="B57" s="103" t="s">
        <v>208</v>
      </c>
      <c r="C57" s="103" t="s">
        <v>207</v>
      </c>
      <c r="D57" s="105" t="s">
        <v>49</v>
      </c>
      <c r="E57" s="123"/>
      <c r="F57" s="105" t="s">
        <v>104</v>
      </c>
      <c r="G57" s="193">
        <v>26352.9</v>
      </c>
      <c r="H57" s="193">
        <v>26352.9</v>
      </c>
      <c r="I57" s="193">
        <v>26352.9</v>
      </c>
      <c r="J57" s="239">
        <f t="shared" si="2"/>
        <v>1</v>
      </c>
    </row>
    <row r="58" spans="1:10" s="13" customFormat="1" ht="54.75" customHeight="1" x14ac:dyDescent="0.2">
      <c r="A58" s="16" t="s">
        <v>210</v>
      </c>
      <c r="B58" s="16" t="s">
        <v>206</v>
      </c>
      <c r="C58" s="16" t="s">
        <v>207</v>
      </c>
      <c r="D58" s="14" t="s">
        <v>105</v>
      </c>
      <c r="E58" s="2"/>
      <c r="F58" s="14" t="s">
        <v>106</v>
      </c>
      <c r="G58" s="186">
        <v>391301.4</v>
      </c>
      <c r="H58" s="186">
        <v>391301.4</v>
      </c>
      <c r="I58" s="186">
        <v>391301.4</v>
      </c>
      <c r="J58" s="236">
        <f t="shared" si="2"/>
        <v>1</v>
      </c>
    </row>
    <row r="59" spans="1:10" s="13" customFormat="1" ht="60.75" customHeight="1" x14ac:dyDescent="0.2">
      <c r="A59" s="16" t="s">
        <v>212</v>
      </c>
      <c r="B59" s="16" t="s">
        <v>211</v>
      </c>
      <c r="C59" s="16" t="s">
        <v>207</v>
      </c>
      <c r="D59" s="67" t="s">
        <v>534</v>
      </c>
      <c r="E59" s="2"/>
      <c r="F59" s="67" t="s">
        <v>376</v>
      </c>
      <c r="G59" s="186">
        <v>228614.7</v>
      </c>
      <c r="H59" s="186">
        <v>228614.7</v>
      </c>
      <c r="I59" s="186">
        <v>228614.7</v>
      </c>
      <c r="J59" s="236">
        <f t="shared" si="2"/>
        <v>1</v>
      </c>
    </row>
    <row r="60" spans="1:10" s="13" customFormat="1" ht="57.75" customHeight="1" x14ac:dyDescent="0.2">
      <c r="A60" s="11"/>
      <c r="B60" s="11"/>
      <c r="C60" s="21"/>
      <c r="D60" s="14"/>
      <c r="E60" s="12" t="s">
        <v>220</v>
      </c>
      <c r="F60" s="14"/>
      <c r="G60" s="184">
        <f>G61+G62+G63+G64+G65+G66+G67+G68+G69+G70+G71</f>
        <v>1073124.6000000001</v>
      </c>
      <c r="H60" s="184">
        <f>H61+H62+H63+H64+H65+H66+H67+H68+H69+H70+H71</f>
        <v>1073124.6000000001</v>
      </c>
      <c r="I60" s="184">
        <f>I61+I62+I63+I64+I65+I66+I67+I68+I69+I70+I71</f>
        <v>1073124.6000000001</v>
      </c>
      <c r="J60" s="235">
        <f t="shared" si="2"/>
        <v>1</v>
      </c>
    </row>
    <row r="61" spans="1:10" s="13" customFormat="1" ht="62.25" customHeight="1" x14ac:dyDescent="0.2">
      <c r="A61" s="16" t="s">
        <v>208</v>
      </c>
      <c r="B61" s="16" t="s">
        <v>211</v>
      </c>
      <c r="C61" s="16" t="s">
        <v>207</v>
      </c>
      <c r="D61" s="14" t="s">
        <v>109</v>
      </c>
      <c r="E61" s="2"/>
      <c r="F61" s="105" t="s">
        <v>110</v>
      </c>
      <c r="G61" s="187">
        <v>154353.20000000001</v>
      </c>
      <c r="H61" s="187">
        <v>154353.20000000001</v>
      </c>
      <c r="I61" s="187">
        <v>154353.20000000001</v>
      </c>
      <c r="J61" s="236">
        <f t="shared" si="2"/>
        <v>1</v>
      </c>
    </row>
    <row r="62" spans="1:10" s="13" customFormat="1" ht="90" customHeight="1" x14ac:dyDescent="0.2">
      <c r="A62" s="16" t="s">
        <v>208</v>
      </c>
      <c r="B62" s="16" t="s">
        <v>210</v>
      </c>
      <c r="C62" s="16" t="s">
        <v>207</v>
      </c>
      <c r="D62" s="14" t="s">
        <v>111</v>
      </c>
      <c r="E62" s="2"/>
      <c r="F62" s="14" t="s">
        <v>112</v>
      </c>
      <c r="G62" s="187">
        <v>267861.7</v>
      </c>
      <c r="H62" s="187">
        <v>267861.7</v>
      </c>
      <c r="I62" s="187">
        <v>267861.7</v>
      </c>
      <c r="J62" s="236">
        <f t="shared" si="2"/>
        <v>1</v>
      </c>
    </row>
    <row r="63" spans="1:10" s="13" customFormat="1" ht="88.5" customHeight="1" x14ac:dyDescent="0.2">
      <c r="A63" s="16" t="s">
        <v>208</v>
      </c>
      <c r="B63" s="16" t="s">
        <v>210</v>
      </c>
      <c r="C63" s="16" t="s">
        <v>207</v>
      </c>
      <c r="D63" s="14" t="s">
        <v>113</v>
      </c>
      <c r="E63" s="2"/>
      <c r="F63" s="14" t="s">
        <v>114</v>
      </c>
      <c r="G63" s="187">
        <v>137266.9</v>
      </c>
      <c r="H63" s="187">
        <v>137266.9</v>
      </c>
      <c r="I63" s="187">
        <v>137266.9</v>
      </c>
      <c r="J63" s="236">
        <f t="shared" si="2"/>
        <v>1</v>
      </c>
    </row>
    <row r="64" spans="1:10" s="13" customFormat="1" ht="72.75" customHeight="1" x14ac:dyDescent="0.2">
      <c r="A64" s="16" t="s">
        <v>208</v>
      </c>
      <c r="B64" s="16" t="s">
        <v>210</v>
      </c>
      <c r="C64" s="16" t="s">
        <v>207</v>
      </c>
      <c r="D64" s="153" t="s">
        <v>372</v>
      </c>
      <c r="E64" s="2"/>
      <c r="F64" s="14" t="s">
        <v>115</v>
      </c>
      <c r="G64" s="187">
        <v>120897.1</v>
      </c>
      <c r="H64" s="187">
        <v>120897.1</v>
      </c>
      <c r="I64" s="187">
        <v>120897.1</v>
      </c>
      <c r="J64" s="236">
        <f t="shared" si="2"/>
        <v>1</v>
      </c>
    </row>
    <row r="65" spans="1:10" s="13" customFormat="1" ht="108" customHeight="1" x14ac:dyDescent="0.2">
      <c r="A65" s="16" t="s">
        <v>208</v>
      </c>
      <c r="B65" s="16" t="s">
        <v>210</v>
      </c>
      <c r="C65" s="16" t="s">
        <v>207</v>
      </c>
      <c r="D65" s="14" t="s">
        <v>474</v>
      </c>
      <c r="E65" s="2"/>
      <c r="F65" s="14" t="s">
        <v>116</v>
      </c>
      <c r="G65" s="187">
        <v>134095.6</v>
      </c>
      <c r="H65" s="187">
        <v>134095.6</v>
      </c>
      <c r="I65" s="187">
        <v>134095.6</v>
      </c>
      <c r="J65" s="236">
        <f t="shared" si="2"/>
        <v>1</v>
      </c>
    </row>
    <row r="66" spans="1:10" s="13" customFormat="1" ht="116.25" customHeight="1" x14ac:dyDescent="0.2">
      <c r="A66" s="16" t="s">
        <v>208</v>
      </c>
      <c r="B66" s="16" t="s">
        <v>210</v>
      </c>
      <c r="C66" s="16" t="s">
        <v>207</v>
      </c>
      <c r="D66" s="67" t="s">
        <v>377</v>
      </c>
      <c r="E66" s="2"/>
      <c r="F66" s="67" t="s">
        <v>378</v>
      </c>
      <c r="G66" s="187">
        <v>132974.79999999999</v>
      </c>
      <c r="H66" s="187">
        <v>132974.79999999999</v>
      </c>
      <c r="I66" s="187">
        <v>132974.79999999999</v>
      </c>
      <c r="J66" s="236">
        <f t="shared" si="2"/>
        <v>1</v>
      </c>
    </row>
    <row r="67" spans="1:10" s="13" customFormat="1" ht="47.25" customHeight="1" x14ac:dyDescent="0.2">
      <c r="A67" s="16" t="s">
        <v>208</v>
      </c>
      <c r="B67" s="16" t="s">
        <v>210</v>
      </c>
      <c r="C67" s="16" t="s">
        <v>207</v>
      </c>
      <c r="D67" s="14" t="s">
        <v>174</v>
      </c>
      <c r="E67" s="2"/>
      <c r="F67" s="14" t="s">
        <v>175</v>
      </c>
      <c r="G67" s="187">
        <v>41698.5</v>
      </c>
      <c r="H67" s="187">
        <v>41698.5</v>
      </c>
      <c r="I67" s="187">
        <v>41698.5</v>
      </c>
      <c r="J67" s="236">
        <f t="shared" si="2"/>
        <v>1</v>
      </c>
    </row>
    <row r="68" spans="1:10" s="13" customFormat="1" ht="71.25" customHeight="1" x14ac:dyDescent="0.2">
      <c r="A68" s="16" t="s">
        <v>208</v>
      </c>
      <c r="B68" s="16" t="s">
        <v>210</v>
      </c>
      <c r="C68" s="16" t="s">
        <v>207</v>
      </c>
      <c r="D68" s="105" t="s">
        <v>247</v>
      </c>
      <c r="E68" s="2"/>
      <c r="F68" s="14" t="s">
        <v>475</v>
      </c>
      <c r="G68" s="187">
        <v>15526.4</v>
      </c>
      <c r="H68" s="187">
        <v>15526.4</v>
      </c>
      <c r="I68" s="187">
        <v>15526.4</v>
      </c>
      <c r="J68" s="236">
        <f t="shared" si="2"/>
        <v>1</v>
      </c>
    </row>
    <row r="69" spans="1:10" s="13" customFormat="1" ht="76.5" customHeight="1" x14ac:dyDescent="0.2">
      <c r="A69" s="16" t="s">
        <v>208</v>
      </c>
      <c r="B69" s="16" t="s">
        <v>210</v>
      </c>
      <c r="C69" s="16" t="s">
        <v>207</v>
      </c>
      <c r="D69" s="81" t="s">
        <v>379</v>
      </c>
      <c r="E69" s="2"/>
      <c r="F69" s="154" t="s">
        <v>4</v>
      </c>
      <c r="G69" s="187">
        <v>44517</v>
      </c>
      <c r="H69" s="187">
        <v>44517</v>
      </c>
      <c r="I69" s="187">
        <v>44517</v>
      </c>
      <c r="J69" s="236">
        <f t="shared" si="2"/>
        <v>1</v>
      </c>
    </row>
    <row r="70" spans="1:10" s="13" customFormat="1" ht="66.75" customHeight="1" x14ac:dyDescent="0.2">
      <c r="A70" s="16" t="s">
        <v>208</v>
      </c>
      <c r="B70" s="16" t="s">
        <v>206</v>
      </c>
      <c r="C70" s="16" t="s">
        <v>207</v>
      </c>
      <c r="D70" s="14" t="s">
        <v>373</v>
      </c>
      <c r="E70" s="2"/>
      <c r="F70" s="14" t="s">
        <v>177</v>
      </c>
      <c r="G70" s="187">
        <v>20499.400000000001</v>
      </c>
      <c r="H70" s="187">
        <v>20499.400000000001</v>
      </c>
      <c r="I70" s="187">
        <v>20499.400000000001</v>
      </c>
      <c r="J70" s="236">
        <f t="shared" si="2"/>
        <v>1</v>
      </c>
    </row>
    <row r="71" spans="1:10" s="83" customFormat="1" ht="48.75" customHeight="1" x14ac:dyDescent="0.2">
      <c r="A71" s="120" t="s">
        <v>212</v>
      </c>
      <c r="B71" s="120" t="s">
        <v>205</v>
      </c>
      <c r="C71" s="119" t="s">
        <v>205</v>
      </c>
      <c r="D71" s="87" t="s">
        <v>531</v>
      </c>
      <c r="E71" s="82"/>
      <c r="G71" s="194">
        <f>G73</f>
        <v>3434</v>
      </c>
      <c r="H71" s="194">
        <f>H73</f>
        <v>3434</v>
      </c>
      <c r="I71" s="194">
        <f>I73</f>
        <v>3434</v>
      </c>
      <c r="J71" s="236">
        <f t="shared" si="2"/>
        <v>1</v>
      </c>
    </row>
    <row r="72" spans="1:10" s="83" customFormat="1" ht="20.25" customHeight="1" x14ac:dyDescent="0.2">
      <c r="A72" s="174"/>
      <c r="B72" s="174"/>
      <c r="C72" s="121"/>
      <c r="D72" s="173" t="s">
        <v>504</v>
      </c>
      <c r="E72" s="82"/>
      <c r="F72" s="86"/>
      <c r="G72" s="195"/>
      <c r="H72" s="196"/>
      <c r="I72" s="196"/>
      <c r="J72" s="236" t="str">
        <f t="shared" si="2"/>
        <v xml:space="preserve"> </v>
      </c>
    </row>
    <row r="73" spans="1:10" s="83" customFormat="1" ht="66.75" customHeight="1" x14ac:dyDescent="0.2">
      <c r="A73" s="84"/>
      <c r="B73" s="84"/>
      <c r="C73" s="85"/>
      <c r="D73" s="171" t="s">
        <v>380</v>
      </c>
      <c r="E73" s="82"/>
      <c r="F73" s="88" t="s">
        <v>381</v>
      </c>
      <c r="G73" s="196">
        <v>3434</v>
      </c>
      <c r="H73" s="196">
        <v>3434</v>
      </c>
      <c r="I73" s="196">
        <v>3434</v>
      </c>
      <c r="J73" s="236">
        <f t="shared" si="2"/>
        <v>1</v>
      </c>
    </row>
    <row r="74" spans="1:10" s="13" customFormat="1" ht="87" customHeight="1" x14ac:dyDescent="0.2">
      <c r="A74" s="16"/>
      <c r="B74" s="16"/>
      <c r="C74" s="17"/>
      <c r="D74" s="14"/>
      <c r="E74" s="70" t="s">
        <v>528</v>
      </c>
      <c r="F74" s="14"/>
      <c r="G74" s="177">
        <f>G75+G76+G106+G107+G108+G109</f>
        <v>384247.89999999997</v>
      </c>
      <c r="H74" s="177">
        <f>H75+H76+H106+H107+H108+H109</f>
        <v>384247.89999999997</v>
      </c>
      <c r="I74" s="177">
        <f>I75+I76+I106+I107+I108+I109</f>
        <v>375981.5</v>
      </c>
      <c r="J74" s="235">
        <f t="shared" si="2"/>
        <v>0.97848680500270802</v>
      </c>
    </row>
    <row r="75" spans="1:10" s="13" customFormat="1" ht="89.25" customHeight="1" x14ac:dyDescent="0.2">
      <c r="A75" s="45" t="s">
        <v>213</v>
      </c>
      <c r="B75" s="16" t="s">
        <v>205</v>
      </c>
      <c r="C75" s="69" t="s">
        <v>205</v>
      </c>
      <c r="D75" s="36" t="s">
        <v>518</v>
      </c>
      <c r="E75" s="15"/>
      <c r="F75" s="36" t="s">
        <v>178</v>
      </c>
      <c r="G75" s="187">
        <v>94262.8</v>
      </c>
      <c r="H75" s="187">
        <v>94262.8</v>
      </c>
      <c r="I75" s="187">
        <v>94262.8</v>
      </c>
      <c r="J75" s="236">
        <f t="shared" si="2"/>
        <v>1</v>
      </c>
    </row>
    <row r="76" spans="1:10" s="13" customFormat="1" ht="35.25" customHeight="1" x14ac:dyDescent="0.2">
      <c r="A76" s="45" t="s">
        <v>212</v>
      </c>
      <c r="B76" s="16" t="s">
        <v>210</v>
      </c>
      <c r="C76" s="45" t="s">
        <v>207</v>
      </c>
      <c r="D76" s="14" t="s">
        <v>479</v>
      </c>
      <c r="E76" s="20"/>
      <c r="F76" s="36"/>
      <c r="G76" s="185">
        <f>G78+G101+G105</f>
        <v>257366</v>
      </c>
      <c r="H76" s="185">
        <f>H78+H101+H105</f>
        <v>257366</v>
      </c>
      <c r="I76" s="185">
        <f>I78+I101+I105</f>
        <v>252675.97</v>
      </c>
      <c r="J76" s="236">
        <f t="shared" si="2"/>
        <v>0.98177680812539336</v>
      </c>
    </row>
    <row r="77" spans="1:10" s="13" customFormat="1" ht="17.25" customHeight="1" x14ac:dyDescent="0.2">
      <c r="A77" s="32"/>
      <c r="B77" s="27"/>
      <c r="C77" s="33"/>
      <c r="D77" s="65" t="s">
        <v>504</v>
      </c>
      <c r="E77" s="66"/>
      <c r="F77" s="54"/>
      <c r="G77" s="197"/>
      <c r="H77" s="197"/>
      <c r="I77" s="197"/>
      <c r="J77" s="236" t="str">
        <f t="shared" si="2"/>
        <v xml:space="preserve"> </v>
      </c>
    </row>
    <row r="78" spans="1:10" s="13" customFormat="1" ht="77.25" customHeight="1" x14ac:dyDescent="0.2">
      <c r="A78" s="32"/>
      <c r="B78" s="27"/>
      <c r="C78" s="33"/>
      <c r="D78" s="71" t="s">
        <v>117</v>
      </c>
      <c r="E78" s="28"/>
      <c r="F78" s="36" t="s">
        <v>118</v>
      </c>
      <c r="G78" s="185">
        <f>G80+G81+G90+G93+G96</f>
        <v>168045</v>
      </c>
      <c r="H78" s="185">
        <f>H80+H81+H90+H93+H96</f>
        <v>168045</v>
      </c>
      <c r="I78" s="185">
        <f>I80+I81+I90+I93+I96</f>
        <v>163354.97</v>
      </c>
      <c r="J78" s="236">
        <f t="shared" si="2"/>
        <v>0.97209063048588173</v>
      </c>
    </row>
    <row r="79" spans="1:10" s="13" customFormat="1" ht="19.5" customHeight="1" x14ac:dyDescent="0.2">
      <c r="A79" s="32"/>
      <c r="B79" s="27"/>
      <c r="C79" s="33"/>
      <c r="D79" s="72" t="s">
        <v>119</v>
      </c>
      <c r="E79" s="29"/>
      <c r="F79" s="36"/>
      <c r="G79" s="186"/>
      <c r="H79" s="186"/>
      <c r="I79" s="186"/>
      <c r="J79" s="236" t="str">
        <f t="shared" si="2"/>
        <v xml:space="preserve"> </v>
      </c>
    </row>
    <row r="80" spans="1:10" s="13" customFormat="1" ht="60" customHeight="1" x14ac:dyDescent="0.2">
      <c r="A80" s="32"/>
      <c r="B80" s="27"/>
      <c r="C80" s="33"/>
      <c r="D80" s="34" t="s">
        <v>120</v>
      </c>
      <c r="E80" s="29"/>
      <c r="F80" s="36"/>
      <c r="G80" s="186">
        <v>29267.5</v>
      </c>
      <c r="H80" s="186">
        <v>29267.5</v>
      </c>
      <c r="I80" s="186">
        <v>29267.5</v>
      </c>
      <c r="J80" s="236">
        <f t="shared" si="2"/>
        <v>1</v>
      </c>
    </row>
    <row r="81" spans="1:10" s="13" customFormat="1" ht="57.75" customHeight="1" x14ac:dyDescent="0.2">
      <c r="A81" s="32"/>
      <c r="B81" s="27"/>
      <c r="C81" s="33"/>
      <c r="D81" s="71" t="s">
        <v>121</v>
      </c>
      <c r="E81" s="29"/>
      <c r="F81" s="36"/>
      <c r="G81" s="185">
        <f>G83+G84+G85+G86+G87+G88+G89</f>
        <v>105541.4</v>
      </c>
      <c r="H81" s="185">
        <f>H83+H84+H85+H86+H87+H88+H89</f>
        <v>105541.4</v>
      </c>
      <c r="I81" s="185">
        <f>I83+I84+I85+I86+I87+I88+I89</f>
        <v>102846.19</v>
      </c>
      <c r="J81" s="236">
        <f t="shared" si="2"/>
        <v>0.97446300693377208</v>
      </c>
    </row>
    <row r="82" spans="1:10" s="13" customFormat="1" ht="19.5" customHeight="1" x14ac:dyDescent="0.2">
      <c r="A82" s="32"/>
      <c r="B82" s="27"/>
      <c r="C82" s="33"/>
      <c r="D82" s="72" t="s">
        <v>119</v>
      </c>
      <c r="E82" s="29"/>
      <c r="F82" s="36"/>
      <c r="G82" s="186"/>
      <c r="H82" s="186"/>
      <c r="I82" s="186"/>
      <c r="J82" s="236" t="str">
        <f t="shared" si="2"/>
        <v xml:space="preserve"> </v>
      </c>
    </row>
    <row r="83" spans="1:10" s="31" customFormat="1" ht="40.5" customHeight="1" x14ac:dyDescent="0.2">
      <c r="A83" s="73"/>
      <c r="B83" s="30"/>
      <c r="C83" s="74"/>
      <c r="D83" s="37" t="s">
        <v>122</v>
      </c>
      <c r="E83" s="29"/>
      <c r="F83" s="36"/>
      <c r="G83" s="198">
        <v>1600</v>
      </c>
      <c r="H83" s="198">
        <v>1600</v>
      </c>
      <c r="I83" s="198">
        <v>1600</v>
      </c>
      <c r="J83" s="240">
        <f t="shared" si="2"/>
        <v>1</v>
      </c>
    </row>
    <row r="84" spans="1:10" s="31" customFormat="1" ht="78" customHeight="1" x14ac:dyDescent="0.2">
      <c r="A84" s="73"/>
      <c r="B84" s="30"/>
      <c r="C84" s="74"/>
      <c r="D84" s="37" t="s">
        <v>123</v>
      </c>
      <c r="E84" s="29"/>
      <c r="F84" s="36"/>
      <c r="G84" s="198">
        <v>13000</v>
      </c>
      <c r="H84" s="198">
        <v>13000</v>
      </c>
      <c r="I84" s="198">
        <v>13000</v>
      </c>
      <c r="J84" s="240">
        <f t="shared" si="2"/>
        <v>1</v>
      </c>
    </row>
    <row r="85" spans="1:10" s="31" customFormat="1" ht="87" customHeight="1" x14ac:dyDescent="0.2">
      <c r="A85" s="73"/>
      <c r="B85" s="30"/>
      <c r="C85" s="74"/>
      <c r="D85" s="37" t="s">
        <v>382</v>
      </c>
      <c r="E85" s="29"/>
      <c r="F85" s="36"/>
      <c r="G85" s="198">
        <v>3966</v>
      </c>
      <c r="H85" s="198">
        <v>3966</v>
      </c>
      <c r="I85" s="198">
        <v>3694.7</v>
      </c>
      <c r="J85" s="240">
        <f t="shared" si="2"/>
        <v>0.9315935451336359</v>
      </c>
    </row>
    <row r="86" spans="1:10" s="31" customFormat="1" ht="74.25" customHeight="1" x14ac:dyDescent="0.2">
      <c r="A86" s="73"/>
      <c r="B86" s="30"/>
      <c r="C86" s="74"/>
      <c r="D86" s="37" t="s">
        <v>124</v>
      </c>
      <c r="E86" s="29"/>
      <c r="F86" s="36"/>
      <c r="G86" s="198">
        <v>11000</v>
      </c>
      <c r="H86" s="198">
        <v>11000</v>
      </c>
      <c r="I86" s="198">
        <v>11000</v>
      </c>
      <c r="J86" s="240">
        <f t="shared" si="2"/>
        <v>1</v>
      </c>
    </row>
    <row r="87" spans="1:10" s="31" customFormat="1" ht="104.25" customHeight="1" x14ac:dyDescent="0.2">
      <c r="A87" s="73"/>
      <c r="B87" s="30"/>
      <c r="C87" s="74"/>
      <c r="D87" s="37" t="s">
        <v>126</v>
      </c>
      <c r="E87" s="29"/>
      <c r="F87" s="36"/>
      <c r="G87" s="198">
        <v>58000</v>
      </c>
      <c r="H87" s="198">
        <v>58000</v>
      </c>
      <c r="I87" s="198">
        <v>55996.63</v>
      </c>
      <c r="J87" s="240">
        <f t="shared" si="2"/>
        <v>0.96545913793103444</v>
      </c>
    </row>
    <row r="88" spans="1:10" s="13" customFormat="1" ht="63.75" customHeight="1" x14ac:dyDescent="0.2">
      <c r="A88" s="32"/>
      <c r="B88" s="27"/>
      <c r="C88" s="33"/>
      <c r="D88" s="34" t="s">
        <v>369</v>
      </c>
      <c r="E88" s="35"/>
      <c r="F88" s="36"/>
      <c r="G88" s="198">
        <v>13975.4</v>
      </c>
      <c r="H88" s="187">
        <v>13975.4</v>
      </c>
      <c r="I88" s="199">
        <v>13554.86</v>
      </c>
      <c r="J88" s="240">
        <f t="shared" si="2"/>
        <v>0.96990855360132811</v>
      </c>
    </row>
    <row r="89" spans="1:10" s="31" customFormat="1" ht="108.75" customHeight="1" x14ac:dyDescent="0.2">
      <c r="A89" s="73"/>
      <c r="B89" s="30"/>
      <c r="C89" s="74"/>
      <c r="D89" s="37" t="s">
        <v>127</v>
      </c>
      <c r="E89" s="29"/>
      <c r="F89" s="36"/>
      <c r="G89" s="198">
        <v>4000</v>
      </c>
      <c r="H89" s="198">
        <v>4000</v>
      </c>
      <c r="I89" s="198">
        <v>4000</v>
      </c>
      <c r="J89" s="240">
        <f t="shared" si="2"/>
        <v>1</v>
      </c>
    </row>
    <row r="90" spans="1:10" s="13" customFormat="1" ht="60" customHeight="1" x14ac:dyDescent="0.2">
      <c r="A90" s="32"/>
      <c r="B90" s="27"/>
      <c r="C90" s="33"/>
      <c r="D90" s="71" t="s">
        <v>128</v>
      </c>
      <c r="E90" s="29"/>
      <c r="F90" s="36"/>
      <c r="G90" s="185">
        <f>G92</f>
        <v>4000</v>
      </c>
      <c r="H90" s="185">
        <f>H92</f>
        <v>4000</v>
      </c>
      <c r="I90" s="185">
        <f>I92</f>
        <v>3996.5</v>
      </c>
      <c r="J90" s="236">
        <f t="shared" si="2"/>
        <v>0.99912500000000004</v>
      </c>
    </row>
    <row r="91" spans="1:10" s="13" customFormat="1" ht="19.5" customHeight="1" x14ac:dyDescent="0.2">
      <c r="A91" s="32"/>
      <c r="B91" s="27"/>
      <c r="C91" s="33"/>
      <c r="D91" s="72" t="s">
        <v>504</v>
      </c>
      <c r="E91" s="29"/>
      <c r="F91" s="36"/>
      <c r="G91" s="186"/>
      <c r="H91" s="186"/>
      <c r="I91" s="186"/>
      <c r="J91" s="236" t="str">
        <f t="shared" si="2"/>
        <v xml:space="preserve"> </v>
      </c>
    </row>
    <row r="92" spans="1:10" s="13" customFormat="1" ht="48" customHeight="1" x14ac:dyDescent="0.2">
      <c r="A92" s="32"/>
      <c r="B92" s="27"/>
      <c r="C92" s="33"/>
      <c r="D92" s="37" t="s">
        <v>129</v>
      </c>
      <c r="E92" s="29"/>
      <c r="F92" s="36"/>
      <c r="G92" s="198">
        <v>4000</v>
      </c>
      <c r="H92" s="198">
        <v>4000</v>
      </c>
      <c r="I92" s="198">
        <v>3996.5</v>
      </c>
      <c r="J92" s="240">
        <f t="shared" si="2"/>
        <v>0.99912500000000004</v>
      </c>
    </row>
    <row r="93" spans="1:10" s="13" customFormat="1" ht="43.5" customHeight="1" x14ac:dyDescent="0.2">
      <c r="A93" s="32"/>
      <c r="B93" s="27"/>
      <c r="C93" s="33"/>
      <c r="D93" s="34" t="s">
        <v>130</v>
      </c>
      <c r="E93" s="29"/>
      <c r="F93" s="36"/>
      <c r="G93" s="185">
        <f>G95</f>
        <v>1000</v>
      </c>
      <c r="H93" s="185">
        <f>H95</f>
        <v>1000</v>
      </c>
      <c r="I93" s="185">
        <f>I95</f>
        <v>1000</v>
      </c>
      <c r="J93" s="236">
        <f t="shared" si="2"/>
        <v>1</v>
      </c>
    </row>
    <row r="94" spans="1:10" s="13" customFormat="1" ht="19.5" customHeight="1" x14ac:dyDescent="0.2">
      <c r="A94" s="32"/>
      <c r="B94" s="27"/>
      <c r="C94" s="33"/>
      <c r="D94" s="72" t="s">
        <v>504</v>
      </c>
      <c r="E94" s="29"/>
      <c r="F94" s="36"/>
      <c r="G94" s="186"/>
      <c r="H94" s="186"/>
      <c r="I94" s="186"/>
      <c r="J94" s="236" t="str">
        <f t="shared" si="2"/>
        <v xml:space="preserve"> </v>
      </c>
    </row>
    <row r="95" spans="1:10" s="13" customFormat="1" ht="113.25" customHeight="1" x14ac:dyDescent="0.2">
      <c r="A95" s="32"/>
      <c r="B95" s="27"/>
      <c r="C95" s="33"/>
      <c r="D95" s="38" t="s">
        <v>131</v>
      </c>
      <c r="E95" s="29"/>
      <c r="F95" s="36"/>
      <c r="G95" s="198">
        <v>1000</v>
      </c>
      <c r="H95" s="198">
        <v>1000</v>
      </c>
      <c r="I95" s="198">
        <v>1000</v>
      </c>
      <c r="J95" s="240">
        <f t="shared" si="2"/>
        <v>1</v>
      </c>
    </row>
    <row r="96" spans="1:10" s="13" customFormat="1" ht="113.25" customHeight="1" x14ac:dyDescent="0.2">
      <c r="A96" s="32"/>
      <c r="B96" s="27"/>
      <c r="C96" s="33"/>
      <c r="D96" s="34" t="s">
        <v>132</v>
      </c>
      <c r="E96" s="29"/>
      <c r="F96" s="36"/>
      <c r="G96" s="185">
        <f>G98+G99+G100</f>
        <v>28236.1</v>
      </c>
      <c r="H96" s="185">
        <f>H98+H99+H100</f>
        <v>28236.1</v>
      </c>
      <c r="I96" s="185">
        <f>I98+I99+I100</f>
        <v>26244.78</v>
      </c>
      <c r="J96" s="236">
        <f t="shared" si="2"/>
        <v>0.92947609620308758</v>
      </c>
    </row>
    <row r="97" spans="1:10" s="13" customFormat="1" ht="19.5" customHeight="1" x14ac:dyDescent="0.2">
      <c r="A97" s="32"/>
      <c r="B97" s="27"/>
      <c r="C97" s="33"/>
      <c r="D97" s="72" t="s">
        <v>504</v>
      </c>
      <c r="E97" s="29"/>
      <c r="F97" s="36"/>
      <c r="G97" s="186"/>
      <c r="H97" s="186"/>
      <c r="I97" s="186"/>
      <c r="J97" s="236" t="str">
        <f t="shared" si="2"/>
        <v xml:space="preserve"> </v>
      </c>
    </row>
    <row r="98" spans="1:10" s="13" customFormat="1" ht="137.25" customHeight="1" x14ac:dyDescent="0.2">
      <c r="A98" s="32"/>
      <c r="B98" s="27"/>
      <c r="C98" s="33"/>
      <c r="D98" s="37" t="s">
        <v>133</v>
      </c>
      <c r="E98" s="29"/>
      <c r="F98" s="36"/>
      <c r="G98" s="198">
        <v>5000</v>
      </c>
      <c r="H98" s="198">
        <v>5000</v>
      </c>
      <c r="I98" s="198">
        <v>4719.68</v>
      </c>
      <c r="J98" s="240">
        <f t="shared" si="2"/>
        <v>0.94393600000000011</v>
      </c>
    </row>
    <row r="99" spans="1:10" s="13" customFormat="1" ht="121.5" customHeight="1" x14ac:dyDescent="0.2">
      <c r="A99" s="32"/>
      <c r="B99" s="27"/>
      <c r="C99" s="33"/>
      <c r="D99" s="37" t="s">
        <v>134</v>
      </c>
      <c r="E99" s="29"/>
      <c r="F99" s="36"/>
      <c r="G99" s="198">
        <v>7391</v>
      </c>
      <c r="H99" s="198">
        <v>7391</v>
      </c>
      <c r="I99" s="198">
        <v>5680</v>
      </c>
      <c r="J99" s="240">
        <f t="shared" si="2"/>
        <v>0.76850223244486537</v>
      </c>
    </row>
    <row r="100" spans="1:10" s="13" customFormat="1" ht="132.75" customHeight="1" x14ac:dyDescent="0.2">
      <c r="A100" s="32"/>
      <c r="B100" s="27"/>
      <c r="C100" s="33"/>
      <c r="D100" s="37" t="s">
        <v>383</v>
      </c>
      <c r="E100" s="29"/>
      <c r="F100" s="36"/>
      <c r="G100" s="198">
        <v>15845.1</v>
      </c>
      <c r="H100" s="198">
        <v>15845.1</v>
      </c>
      <c r="I100" s="198">
        <v>15845.1</v>
      </c>
      <c r="J100" s="240">
        <f t="shared" si="2"/>
        <v>1</v>
      </c>
    </row>
    <row r="101" spans="1:10" s="13" customFormat="1" ht="75" customHeight="1" x14ac:dyDescent="0.2">
      <c r="A101" s="32"/>
      <c r="B101" s="27"/>
      <c r="C101" s="33"/>
      <c r="D101" s="14" t="s">
        <v>480</v>
      </c>
      <c r="E101" s="29"/>
      <c r="F101" s="36" t="s">
        <v>481</v>
      </c>
      <c r="G101" s="185">
        <f>G103+G104</f>
        <v>87321</v>
      </c>
      <c r="H101" s="185">
        <f>H103+H104</f>
        <v>87321</v>
      </c>
      <c r="I101" s="185">
        <f>I103+I104</f>
        <v>87321</v>
      </c>
      <c r="J101" s="236">
        <f t="shared" si="2"/>
        <v>1</v>
      </c>
    </row>
    <row r="102" spans="1:10" s="13" customFormat="1" ht="19.5" customHeight="1" x14ac:dyDescent="0.2">
      <c r="A102" s="32"/>
      <c r="B102" s="27"/>
      <c r="C102" s="33"/>
      <c r="D102" s="39" t="s">
        <v>504</v>
      </c>
      <c r="E102" s="29"/>
      <c r="F102" s="36"/>
      <c r="G102" s="186"/>
      <c r="H102" s="186"/>
      <c r="I102" s="186"/>
      <c r="J102" s="236" t="str">
        <f t="shared" si="2"/>
        <v xml:space="preserve"> </v>
      </c>
    </row>
    <row r="103" spans="1:10" s="13" customFormat="1" ht="74.25" customHeight="1" x14ac:dyDescent="0.2">
      <c r="A103" s="32"/>
      <c r="B103" s="27"/>
      <c r="C103" s="32"/>
      <c r="D103" s="38" t="s">
        <v>135</v>
      </c>
      <c r="E103" s="29"/>
      <c r="F103" s="36"/>
      <c r="G103" s="200">
        <v>77406.5</v>
      </c>
      <c r="H103" s="200">
        <v>77406.5</v>
      </c>
      <c r="I103" s="200">
        <v>77406.5</v>
      </c>
      <c r="J103" s="240">
        <f t="shared" si="2"/>
        <v>1</v>
      </c>
    </row>
    <row r="104" spans="1:10" s="13" customFormat="1" ht="68.25" customHeight="1" x14ac:dyDescent="0.2">
      <c r="A104" s="32"/>
      <c r="B104" s="27"/>
      <c r="C104" s="32"/>
      <c r="D104" s="37" t="s">
        <v>136</v>
      </c>
      <c r="E104" s="29"/>
      <c r="F104" s="36"/>
      <c r="G104" s="200">
        <v>9914.5</v>
      </c>
      <c r="H104" s="200">
        <v>9914.5</v>
      </c>
      <c r="I104" s="200">
        <v>9914.5</v>
      </c>
      <c r="J104" s="240">
        <f t="shared" si="2"/>
        <v>1</v>
      </c>
    </row>
    <row r="105" spans="1:10" s="13" customFormat="1" ht="63" customHeight="1" x14ac:dyDescent="0.2">
      <c r="A105" s="32"/>
      <c r="B105" s="27"/>
      <c r="C105" s="33"/>
      <c r="D105" s="43" t="s">
        <v>482</v>
      </c>
      <c r="E105" s="29"/>
      <c r="F105" s="36" t="s">
        <v>483</v>
      </c>
      <c r="G105" s="186">
        <v>2000</v>
      </c>
      <c r="H105" s="186">
        <v>2000</v>
      </c>
      <c r="I105" s="186">
        <v>2000</v>
      </c>
      <c r="J105" s="236">
        <f t="shared" si="2"/>
        <v>1</v>
      </c>
    </row>
    <row r="106" spans="1:10" s="13" customFormat="1" ht="72" customHeight="1" x14ac:dyDescent="0.2">
      <c r="A106" s="246" t="s">
        <v>212</v>
      </c>
      <c r="B106" s="246" t="s">
        <v>210</v>
      </c>
      <c r="C106" s="246" t="s">
        <v>207</v>
      </c>
      <c r="D106" s="257" t="s">
        <v>137</v>
      </c>
      <c r="E106" s="91"/>
      <c r="F106" s="36" t="s">
        <v>118</v>
      </c>
      <c r="G106" s="186">
        <v>5662</v>
      </c>
      <c r="H106" s="186">
        <v>5662</v>
      </c>
      <c r="I106" s="186">
        <v>5662</v>
      </c>
      <c r="J106" s="236">
        <f t="shared" si="2"/>
        <v>1</v>
      </c>
    </row>
    <row r="107" spans="1:10" s="13" customFormat="1" ht="51.75" customHeight="1" x14ac:dyDescent="0.2">
      <c r="A107" s="248"/>
      <c r="B107" s="248"/>
      <c r="C107" s="248"/>
      <c r="D107" s="258"/>
      <c r="E107" s="91"/>
      <c r="F107" s="36" t="s">
        <v>384</v>
      </c>
      <c r="G107" s="186">
        <v>2338</v>
      </c>
      <c r="H107" s="186">
        <v>2338</v>
      </c>
      <c r="I107" s="186">
        <v>2338</v>
      </c>
      <c r="J107" s="236">
        <f t="shared" si="2"/>
        <v>1</v>
      </c>
    </row>
    <row r="108" spans="1:10" s="13" customFormat="1" ht="54" customHeight="1" x14ac:dyDescent="0.2">
      <c r="A108" s="75" t="s">
        <v>209</v>
      </c>
      <c r="B108" s="75" t="s">
        <v>208</v>
      </c>
      <c r="C108" s="75" t="s">
        <v>207</v>
      </c>
      <c r="D108" s="81" t="s">
        <v>538</v>
      </c>
      <c r="E108" s="40"/>
      <c r="F108" s="36" t="s">
        <v>186</v>
      </c>
      <c r="G108" s="186">
        <v>17213</v>
      </c>
      <c r="H108" s="186">
        <v>17213</v>
      </c>
      <c r="I108" s="186">
        <v>17213</v>
      </c>
      <c r="J108" s="236">
        <f t="shared" si="2"/>
        <v>1</v>
      </c>
    </row>
    <row r="109" spans="1:10" s="13" customFormat="1" ht="75" customHeight="1" x14ac:dyDescent="0.2">
      <c r="A109" s="45" t="s">
        <v>209</v>
      </c>
      <c r="B109" s="45" t="s">
        <v>208</v>
      </c>
      <c r="C109" s="45" t="s">
        <v>207</v>
      </c>
      <c r="D109" s="14" t="s">
        <v>187</v>
      </c>
      <c r="E109" s="28"/>
      <c r="F109" s="36" t="s">
        <v>188</v>
      </c>
      <c r="G109" s="186">
        <v>7406.1</v>
      </c>
      <c r="H109" s="186">
        <v>7406.1</v>
      </c>
      <c r="I109" s="186">
        <v>3829.73</v>
      </c>
      <c r="J109" s="236">
        <f t="shared" si="2"/>
        <v>0.51710481900055361</v>
      </c>
    </row>
    <row r="110" spans="1:10" s="107" customFormat="1" ht="48.75" customHeight="1" x14ac:dyDescent="0.2">
      <c r="A110" s="102"/>
      <c r="B110" s="103"/>
      <c r="C110" s="104"/>
      <c r="D110" s="105"/>
      <c r="E110" s="106" t="s">
        <v>530</v>
      </c>
      <c r="F110" s="172"/>
      <c r="G110" s="201">
        <f>G111+G115+G120+G283+G284+G285+G286</f>
        <v>1462239.8</v>
      </c>
      <c r="H110" s="201">
        <f>H111+H115+H120+H283+H284+H285+H286</f>
        <v>1442452</v>
      </c>
      <c r="I110" s="201">
        <f>I111+I115+I120+I283+I284+I285+I286</f>
        <v>1436578.1199999999</v>
      </c>
      <c r="J110" s="238">
        <f t="shared" si="2"/>
        <v>0.99592785063211797</v>
      </c>
    </row>
    <row r="111" spans="1:10" s="13" customFormat="1" ht="58.5" customHeight="1" x14ac:dyDescent="0.2">
      <c r="A111" s="41" t="s">
        <v>212</v>
      </c>
      <c r="B111" s="18" t="s">
        <v>205</v>
      </c>
      <c r="C111" s="42" t="s">
        <v>207</v>
      </c>
      <c r="D111" s="43" t="s">
        <v>138</v>
      </c>
      <c r="E111" s="44"/>
      <c r="F111" s="14" t="s">
        <v>257</v>
      </c>
      <c r="G111" s="185">
        <f>G113+G114</f>
        <v>25600</v>
      </c>
      <c r="H111" s="185">
        <f>H113+H114</f>
        <v>25600</v>
      </c>
      <c r="I111" s="185">
        <f>I113+I114</f>
        <v>25598.91</v>
      </c>
      <c r="J111" s="236">
        <f t="shared" si="2"/>
        <v>0.99995742187500003</v>
      </c>
    </row>
    <row r="112" spans="1:10" s="13" customFormat="1" ht="18.75" customHeight="1" x14ac:dyDescent="0.2">
      <c r="A112" s="45"/>
      <c r="B112" s="16"/>
      <c r="C112" s="45"/>
      <c r="D112" s="39" t="s">
        <v>504</v>
      </c>
      <c r="E112" s="44"/>
      <c r="F112" s="36"/>
      <c r="G112" s="202"/>
      <c r="H112" s="185"/>
      <c r="I112" s="185"/>
      <c r="J112" s="236" t="str">
        <f t="shared" si="2"/>
        <v xml:space="preserve"> </v>
      </c>
    </row>
    <row r="113" spans="1:10" s="13" customFormat="1" ht="53.25" customHeight="1" x14ac:dyDescent="0.2">
      <c r="A113" s="42"/>
      <c r="B113" s="46"/>
      <c r="C113" s="41"/>
      <c r="D113" s="43" t="s">
        <v>139</v>
      </c>
      <c r="E113" s="44"/>
      <c r="F113" s="15"/>
      <c r="G113" s="185">
        <v>20600</v>
      </c>
      <c r="H113" s="185">
        <v>20600</v>
      </c>
      <c r="I113" s="185">
        <v>20600</v>
      </c>
      <c r="J113" s="236">
        <f t="shared" si="2"/>
        <v>1</v>
      </c>
    </row>
    <row r="114" spans="1:10" s="13" customFormat="1" ht="46.5" customHeight="1" x14ac:dyDescent="0.2">
      <c r="A114" s="42"/>
      <c r="B114" s="46"/>
      <c r="C114" s="41"/>
      <c r="D114" s="43" t="s">
        <v>140</v>
      </c>
      <c r="E114" s="44"/>
      <c r="F114" s="14"/>
      <c r="G114" s="185">
        <v>5000</v>
      </c>
      <c r="H114" s="185">
        <v>5000</v>
      </c>
      <c r="I114" s="185">
        <v>4998.91</v>
      </c>
      <c r="J114" s="236">
        <f t="shared" si="2"/>
        <v>0.99978199999999995</v>
      </c>
    </row>
    <row r="115" spans="1:10" s="13" customFormat="1" ht="51" customHeight="1" x14ac:dyDescent="0.2">
      <c r="A115" s="42" t="s">
        <v>212</v>
      </c>
      <c r="B115" s="46" t="s">
        <v>205</v>
      </c>
      <c r="C115" s="41" t="s">
        <v>205</v>
      </c>
      <c r="D115" s="89" t="s">
        <v>531</v>
      </c>
      <c r="E115" s="44"/>
      <c r="F115" s="14"/>
      <c r="G115" s="185">
        <f>G117+G118+G119</f>
        <v>24272.5</v>
      </c>
      <c r="H115" s="185">
        <f>H117+H118+H119</f>
        <v>24272.5</v>
      </c>
      <c r="I115" s="185">
        <f>I117+I118+I119</f>
        <v>23241.5</v>
      </c>
      <c r="J115" s="236">
        <f>IF(I115=0," ",I115/H115)</f>
        <v>0.957523946853435</v>
      </c>
    </row>
    <row r="116" spans="1:10" s="13" customFormat="1" ht="18.75" customHeight="1" x14ac:dyDescent="0.2">
      <c r="A116" s="42"/>
      <c r="B116" s="46"/>
      <c r="C116" s="41"/>
      <c r="D116" s="39" t="s">
        <v>504</v>
      </c>
      <c r="E116" s="44"/>
      <c r="F116" s="14"/>
      <c r="G116" s="185"/>
      <c r="H116" s="185"/>
      <c r="I116" s="185"/>
      <c r="J116" s="236" t="str">
        <f t="shared" si="2"/>
        <v xml:space="preserve"> </v>
      </c>
    </row>
    <row r="117" spans="1:10" s="13" customFormat="1" ht="48" customHeight="1" x14ac:dyDescent="0.2">
      <c r="A117" s="92"/>
      <c r="B117" s="92"/>
      <c r="C117" s="92"/>
      <c r="D117" s="255" t="s">
        <v>385</v>
      </c>
      <c r="E117" s="76"/>
      <c r="F117" s="36" t="s">
        <v>501</v>
      </c>
      <c r="G117" s="185">
        <v>4738.8999999999996</v>
      </c>
      <c r="H117" s="187">
        <v>4738.8999999999996</v>
      </c>
      <c r="I117" s="187">
        <v>4738.8999999999996</v>
      </c>
      <c r="J117" s="236">
        <f t="shared" si="2"/>
        <v>1</v>
      </c>
    </row>
    <row r="118" spans="1:10" s="13" customFormat="1" ht="46.5" customHeight="1" x14ac:dyDescent="0.2">
      <c r="A118" s="90"/>
      <c r="B118" s="90"/>
      <c r="C118" s="90"/>
      <c r="D118" s="256"/>
      <c r="E118" s="76"/>
      <c r="F118" s="36" t="s">
        <v>502</v>
      </c>
      <c r="G118" s="185">
        <v>4533.6000000000004</v>
      </c>
      <c r="H118" s="187">
        <v>4533.6000000000004</v>
      </c>
      <c r="I118" s="187">
        <v>4533.6000000000004</v>
      </c>
      <c r="J118" s="236">
        <f t="shared" si="2"/>
        <v>1</v>
      </c>
    </row>
    <row r="119" spans="1:10" s="13" customFormat="1" ht="48.75" customHeight="1" x14ac:dyDescent="0.2">
      <c r="A119" s="93"/>
      <c r="B119" s="93"/>
      <c r="C119" s="94"/>
      <c r="D119" s="87" t="s">
        <v>380</v>
      </c>
      <c r="E119" s="76"/>
      <c r="F119" s="67" t="s">
        <v>386</v>
      </c>
      <c r="G119" s="185">
        <v>15000</v>
      </c>
      <c r="H119" s="187">
        <v>15000</v>
      </c>
      <c r="I119" s="187">
        <v>13969</v>
      </c>
      <c r="J119" s="236">
        <f t="shared" si="2"/>
        <v>0.93126666666666669</v>
      </c>
    </row>
    <row r="120" spans="1:10" s="107" customFormat="1" ht="48" customHeight="1" x14ac:dyDescent="0.2">
      <c r="A120" s="104" t="s">
        <v>212</v>
      </c>
      <c r="B120" s="151" t="s">
        <v>205</v>
      </c>
      <c r="C120" s="102" t="s">
        <v>208</v>
      </c>
      <c r="D120" s="164" t="s">
        <v>503</v>
      </c>
      <c r="E120" s="165"/>
      <c r="F120" s="111"/>
      <c r="G120" s="172">
        <f>G122+G143+G175+G179+G188+G201+G220+G221+G222+G227+G228+G236+G237+G238+G243+G244+G248+G282</f>
        <v>1181344.1000000001</v>
      </c>
      <c r="H120" s="172">
        <f>H122+H143+H175+H179+H188+H201+H220+H221+H222+H227+H228+H236+H237+H238+H243+H244+H248+H282</f>
        <v>1167436.3</v>
      </c>
      <c r="I120" s="172">
        <f>I122+I143+I175+I179+I188+I201+I220+I221+I222+I227+I228+I236+I237+I238+I243+I244+I248+I282</f>
        <v>1162594.51</v>
      </c>
      <c r="J120" s="239">
        <f t="shared" si="2"/>
        <v>0.99585263024629267</v>
      </c>
    </row>
    <row r="121" spans="1:10" s="13" customFormat="1" ht="18.75" customHeight="1" x14ac:dyDescent="0.2">
      <c r="A121" s="100"/>
      <c r="B121" s="100"/>
      <c r="C121" s="101"/>
      <c r="D121" s="166" t="s">
        <v>504</v>
      </c>
      <c r="E121" s="76"/>
      <c r="F121" s="36"/>
      <c r="G121" s="203"/>
      <c r="H121" s="185"/>
      <c r="I121" s="185"/>
      <c r="J121" s="236" t="str">
        <f t="shared" si="2"/>
        <v xml:space="preserve"> </v>
      </c>
    </row>
    <row r="122" spans="1:10" s="13" customFormat="1" ht="36" customHeight="1" x14ac:dyDescent="0.2">
      <c r="A122" s="48"/>
      <c r="B122" s="48"/>
      <c r="C122" s="49"/>
      <c r="D122" s="50" t="s">
        <v>506</v>
      </c>
      <c r="E122" s="76"/>
      <c r="F122" s="36"/>
      <c r="G122" s="204">
        <f>G124+G130+G134+G139+G140</f>
        <v>154333.70000000001</v>
      </c>
      <c r="H122" s="204">
        <f>H124+H130+H134+H139+H140</f>
        <v>154333.70000000001</v>
      </c>
      <c r="I122" s="204">
        <f>I124+I130+I134+I139+I140</f>
        <v>154328.1</v>
      </c>
      <c r="J122" s="236">
        <f t="shared" si="2"/>
        <v>0.99996371498901404</v>
      </c>
    </row>
    <row r="123" spans="1:10" s="13" customFormat="1" ht="18.75" customHeight="1" x14ac:dyDescent="0.2">
      <c r="A123" s="48"/>
      <c r="B123" s="48"/>
      <c r="C123" s="49"/>
      <c r="D123" s="166" t="s">
        <v>505</v>
      </c>
      <c r="E123" s="76"/>
      <c r="F123" s="36"/>
      <c r="G123" s="205"/>
      <c r="H123" s="187"/>
      <c r="I123" s="187"/>
      <c r="J123" s="236" t="str">
        <f t="shared" ref="J123:J178" si="3">IF(I123=0," ",I123/H123)</f>
        <v xml:space="preserve"> </v>
      </c>
    </row>
    <row r="124" spans="1:10" s="13" customFormat="1" ht="59.25" customHeight="1" x14ac:dyDescent="0.2">
      <c r="A124" s="48"/>
      <c r="B124" s="48"/>
      <c r="C124" s="49"/>
      <c r="D124" s="14" t="s">
        <v>507</v>
      </c>
      <c r="E124" s="76"/>
      <c r="G124" s="204">
        <f>G126+G127+G128+G129</f>
        <v>2000</v>
      </c>
      <c r="H124" s="204">
        <f>H126+H127+H128+H129</f>
        <v>2000</v>
      </c>
      <c r="I124" s="204">
        <f>I126+I127+I128+I129</f>
        <v>2000</v>
      </c>
      <c r="J124" s="236">
        <f t="shared" si="3"/>
        <v>1</v>
      </c>
    </row>
    <row r="125" spans="1:10" s="13" customFormat="1" ht="18.75" customHeight="1" x14ac:dyDescent="0.2">
      <c r="A125" s="48"/>
      <c r="B125" s="48"/>
      <c r="C125" s="49"/>
      <c r="D125" s="166" t="s">
        <v>505</v>
      </c>
      <c r="E125" s="76"/>
      <c r="F125" s="36"/>
      <c r="G125" s="205"/>
      <c r="H125" s="187"/>
      <c r="I125" s="187"/>
      <c r="J125" s="236" t="str">
        <f>IF(I125=0," ",I125/H125)</f>
        <v xml:space="preserve"> </v>
      </c>
    </row>
    <row r="126" spans="1:10" s="13" customFormat="1" ht="72.75" customHeight="1" x14ac:dyDescent="0.2">
      <c r="A126" s="48"/>
      <c r="B126" s="48"/>
      <c r="C126" s="49"/>
      <c r="D126" s="51" t="s">
        <v>507</v>
      </c>
      <c r="E126" s="77"/>
      <c r="F126" s="36" t="s">
        <v>484</v>
      </c>
      <c r="G126" s="205">
        <v>2000</v>
      </c>
      <c r="H126" s="206">
        <v>0</v>
      </c>
      <c r="I126" s="206">
        <v>0</v>
      </c>
      <c r="J126" s="240" t="str">
        <f t="shared" si="3"/>
        <v xml:space="preserve"> </v>
      </c>
    </row>
    <row r="127" spans="1:10" s="13" customFormat="1" ht="76.5" customHeight="1" x14ac:dyDescent="0.2">
      <c r="A127" s="48"/>
      <c r="B127" s="48"/>
      <c r="C127" s="49"/>
      <c r="D127" s="156" t="s">
        <v>150</v>
      </c>
      <c r="E127" s="156"/>
      <c r="F127" s="95" t="s">
        <v>151</v>
      </c>
      <c r="G127" s="205">
        <v>0</v>
      </c>
      <c r="H127" s="206">
        <v>800</v>
      </c>
      <c r="I127" s="206">
        <v>800</v>
      </c>
      <c r="J127" s="240">
        <f t="shared" si="3"/>
        <v>1</v>
      </c>
    </row>
    <row r="128" spans="1:10" s="13" customFormat="1" ht="111" customHeight="1" x14ac:dyDescent="0.2">
      <c r="A128" s="48"/>
      <c r="B128" s="48"/>
      <c r="C128" s="49"/>
      <c r="D128" s="156" t="s">
        <v>152</v>
      </c>
      <c r="E128" s="156"/>
      <c r="F128" s="95" t="s">
        <v>58</v>
      </c>
      <c r="G128" s="205">
        <v>0</v>
      </c>
      <c r="H128" s="206">
        <v>900</v>
      </c>
      <c r="I128" s="206">
        <v>900</v>
      </c>
      <c r="J128" s="240">
        <f t="shared" si="3"/>
        <v>1</v>
      </c>
    </row>
    <row r="129" spans="1:10" s="13" customFormat="1" ht="77.25" customHeight="1" x14ac:dyDescent="0.2">
      <c r="A129" s="48"/>
      <c r="B129" s="48"/>
      <c r="C129" s="49"/>
      <c r="D129" s="156" t="s">
        <v>153</v>
      </c>
      <c r="E129" s="156"/>
      <c r="F129" s="95" t="s">
        <v>154</v>
      </c>
      <c r="G129" s="205">
        <v>0</v>
      </c>
      <c r="H129" s="206">
        <v>300</v>
      </c>
      <c r="I129" s="206">
        <v>300</v>
      </c>
      <c r="J129" s="240">
        <f t="shared" si="3"/>
        <v>1</v>
      </c>
    </row>
    <row r="130" spans="1:10" s="13" customFormat="1" ht="47.25" customHeight="1" x14ac:dyDescent="0.2">
      <c r="A130" s="48"/>
      <c r="B130" s="48"/>
      <c r="C130" s="49"/>
      <c r="D130" s="14" t="s">
        <v>508</v>
      </c>
      <c r="E130" s="76"/>
      <c r="F130" s="36"/>
      <c r="G130" s="204">
        <f>G132+G133</f>
        <v>92333.7</v>
      </c>
      <c r="H130" s="204">
        <f>H132+H133</f>
        <v>98777.7</v>
      </c>
      <c r="I130" s="204">
        <f>I132+I133</f>
        <v>98777.7</v>
      </c>
      <c r="J130" s="236">
        <f t="shared" si="3"/>
        <v>1</v>
      </c>
    </row>
    <row r="131" spans="1:10" s="13" customFormat="1" ht="19.5" customHeight="1" x14ac:dyDescent="0.2">
      <c r="A131" s="48"/>
      <c r="B131" s="48"/>
      <c r="C131" s="49"/>
      <c r="D131" s="166" t="s">
        <v>505</v>
      </c>
      <c r="E131" s="76"/>
      <c r="F131" s="36"/>
      <c r="G131" s="205"/>
      <c r="H131" s="187"/>
      <c r="I131" s="187"/>
      <c r="J131" s="236" t="str">
        <f t="shared" si="3"/>
        <v xml:space="preserve"> </v>
      </c>
    </row>
    <row r="132" spans="1:10" s="13" customFormat="1" ht="71.25" customHeight="1" x14ac:dyDescent="0.2">
      <c r="A132" s="48"/>
      <c r="B132" s="48"/>
      <c r="C132" s="49"/>
      <c r="D132" s="51" t="s">
        <v>258</v>
      </c>
      <c r="E132" s="77"/>
      <c r="F132" s="36" t="s">
        <v>485</v>
      </c>
      <c r="G132" s="205">
        <v>50000</v>
      </c>
      <c r="H132" s="198">
        <v>50000</v>
      </c>
      <c r="I132" s="198">
        <v>50000</v>
      </c>
      <c r="J132" s="240">
        <f t="shared" si="3"/>
        <v>1</v>
      </c>
    </row>
    <row r="133" spans="1:10" s="13" customFormat="1" ht="165" customHeight="1" x14ac:dyDescent="0.2">
      <c r="A133" s="48"/>
      <c r="B133" s="48"/>
      <c r="C133" s="49"/>
      <c r="D133" s="98" t="s">
        <v>388</v>
      </c>
      <c r="E133" s="77"/>
      <c r="F133" s="95" t="s">
        <v>387</v>
      </c>
      <c r="G133" s="200">
        <v>42333.7</v>
      </c>
      <c r="H133" s="207">
        <v>48777.7</v>
      </c>
      <c r="I133" s="207">
        <v>48777.7</v>
      </c>
      <c r="J133" s="240">
        <f t="shared" si="3"/>
        <v>1</v>
      </c>
    </row>
    <row r="134" spans="1:10" s="13" customFormat="1" ht="54.75" customHeight="1" x14ac:dyDescent="0.2">
      <c r="A134" s="48"/>
      <c r="B134" s="48"/>
      <c r="C134" s="49"/>
      <c r="D134" s="14" t="s">
        <v>259</v>
      </c>
      <c r="E134" s="76"/>
      <c r="F134" s="36"/>
      <c r="G134" s="185">
        <f>G136+G137+G138</f>
        <v>39000</v>
      </c>
      <c r="H134" s="185">
        <f>H136+H137+H138</f>
        <v>34000</v>
      </c>
      <c r="I134" s="185">
        <f>I136+I137+I138</f>
        <v>34000</v>
      </c>
      <c r="J134" s="236">
        <f t="shared" si="3"/>
        <v>1</v>
      </c>
    </row>
    <row r="135" spans="1:10" s="13" customFormat="1" ht="21.75" customHeight="1" x14ac:dyDescent="0.2">
      <c r="A135" s="48"/>
      <c r="B135" s="48"/>
      <c r="C135" s="49"/>
      <c r="D135" s="166" t="s">
        <v>505</v>
      </c>
      <c r="E135" s="76"/>
      <c r="F135" s="36"/>
      <c r="G135" s="185"/>
      <c r="H135" s="187"/>
      <c r="I135" s="187"/>
      <c r="J135" s="236" t="str">
        <f t="shared" si="3"/>
        <v xml:space="preserve"> </v>
      </c>
    </row>
    <row r="136" spans="1:10" s="13" customFormat="1" ht="48" customHeight="1" x14ac:dyDescent="0.2">
      <c r="A136" s="48"/>
      <c r="B136" s="48"/>
      <c r="C136" s="49"/>
      <c r="D136" s="1" t="s">
        <v>141</v>
      </c>
      <c r="E136" s="76"/>
      <c r="F136" s="14" t="s">
        <v>260</v>
      </c>
      <c r="G136" s="200">
        <v>3000</v>
      </c>
      <c r="H136" s="208">
        <v>3000</v>
      </c>
      <c r="I136" s="208">
        <v>3000</v>
      </c>
      <c r="J136" s="240">
        <f t="shared" si="3"/>
        <v>1</v>
      </c>
    </row>
    <row r="137" spans="1:10" s="13" customFormat="1" ht="46.5" customHeight="1" x14ac:dyDescent="0.2">
      <c r="A137" s="48"/>
      <c r="B137" s="48"/>
      <c r="C137" s="49"/>
      <c r="D137" s="1" t="s">
        <v>261</v>
      </c>
      <c r="E137" s="76"/>
      <c r="F137" s="36" t="s">
        <v>509</v>
      </c>
      <c r="G137" s="200">
        <v>31000</v>
      </c>
      <c r="H137" s="207">
        <v>31000</v>
      </c>
      <c r="I137" s="207">
        <v>31000</v>
      </c>
      <c r="J137" s="240">
        <f t="shared" si="3"/>
        <v>1</v>
      </c>
    </row>
    <row r="138" spans="1:10" s="13" customFormat="1" ht="75.75" customHeight="1" x14ac:dyDescent="0.2">
      <c r="A138" s="48"/>
      <c r="B138" s="48"/>
      <c r="C138" s="49"/>
      <c r="D138" s="51" t="s">
        <v>262</v>
      </c>
      <c r="E138" s="77"/>
      <c r="F138" s="36" t="s">
        <v>486</v>
      </c>
      <c r="G138" s="200">
        <v>5000</v>
      </c>
      <c r="H138" s="207">
        <v>0</v>
      </c>
      <c r="I138" s="207">
        <v>0</v>
      </c>
      <c r="J138" s="240" t="str">
        <f t="shared" si="3"/>
        <v xml:space="preserve"> </v>
      </c>
    </row>
    <row r="139" spans="1:10" s="13" customFormat="1" ht="179.25" customHeight="1" x14ac:dyDescent="0.2">
      <c r="A139" s="48"/>
      <c r="B139" s="48"/>
      <c r="C139" s="49"/>
      <c r="D139" s="14" t="s">
        <v>263</v>
      </c>
      <c r="E139" s="77"/>
      <c r="F139" s="95" t="s">
        <v>389</v>
      </c>
      <c r="G139" s="204">
        <v>18000</v>
      </c>
      <c r="H139" s="187">
        <v>16556</v>
      </c>
      <c r="I139" s="187">
        <v>16550.400000000001</v>
      </c>
      <c r="J139" s="236">
        <f t="shared" si="3"/>
        <v>0.9996617540468713</v>
      </c>
    </row>
    <row r="140" spans="1:10" s="13" customFormat="1" ht="59.25" customHeight="1" x14ac:dyDescent="0.2">
      <c r="A140" s="48"/>
      <c r="B140" s="48"/>
      <c r="C140" s="49"/>
      <c r="D140" s="14" t="s">
        <v>264</v>
      </c>
      <c r="E140" s="77"/>
      <c r="F140" s="36"/>
      <c r="G140" s="204">
        <f>G142</f>
        <v>3000</v>
      </c>
      <c r="H140" s="204">
        <f>H142</f>
        <v>3000</v>
      </c>
      <c r="I140" s="204">
        <f>I142</f>
        <v>3000</v>
      </c>
      <c r="J140" s="236">
        <f t="shared" si="3"/>
        <v>1</v>
      </c>
    </row>
    <row r="141" spans="1:10" s="13" customFormat="1" ht="20.25" customHeight="1" x14ac:dyDescent="0.2">
      <c r="A141" s="48"/>
      <c r="B141" s="48"/>
      <c r="C141" s="49"/>
      <c r="D141" s="166" t="s">
        <v>505</v>
      </c>
      <c r="E141" s="76"/>
      <c r="F141" s="36"/>
      <c r="G141" s="204"/>
      <c r="H141" s="190"/>
      <c r="I141" s="190"/>
      <c r="J141" s="235" t="str">
        <f t="shared" si="3"/>
        <v xml:space="preserve"> </v>
      </c>
    </row>
    <row r="142" spans="1:10" s="13" customFormat="1" ht="66.75" customHeight="1" x14ac:dyDescent="0.2">
      <c r="A142" s="48"/>
      <c r="B142" s="48"/>
      <c r="C142" s="49"/>
      <c r="D142" s="1" t="s">
        <v>390</v>
      </c>
      <c r="E142" s="76"/>
      <c r="F142" s="36" t="s">
        <v>510</v>
      </c>
      <c r="G142" s="205">
        <v>3000</v>
      </c>
      <c r="H142" s="200">
        <v>3000</v>
      </c>
      <c r="I142" s="200">
        <v>3000</v>
      </c>
      <c r="J142" s="240">
        <f t="shared" si="3"/>
        <v>1</v>
      </c>
    </row>
    <row r="143" spans="1:10" s="13" customFormat="1" ht="22.5" customHeight="1" x14ac:dyDescent="0.2">
      <c r="A143" s="48"/>
      <c r="B143" s="48"/>
      <c r="C143" s="49"/>
      <c r="D143" s="50" t="s">
        <v>265</v>
      </c>
      <c r="E143" s="76"/>
      <c r="F143" s="36"/>
      <c r="G143" s="172">
        <f>G145+G146+G147+G152+G153+G157+G158+G166</f>
        <v>307721</v>
      </c>
      <c r="H143" s="172">
        <f>H145+H146+H147+H152+H153+H157+H158+H166</f>
        <v>265741.2</v>
      </c>
      <c r="I143" s="172">
        <f>I145+I146+I147+I152+I153+I157+I158+I166</f>
        <v>262131.3</v>
      </c>
      <c r="J143" s="236">
        <f t="shared" si="3"/>
        <v>0.98641573079371947</v>
      </c>
    </row>
    <row r="144" spans="1:10" s="13" customFormat="1" ht="15" customHeight="1" x14ac:dyDescent="0.2">
      <c r="A144" s="48"/>
      <c r="B144" s="48"/>
      <c r="C144" s="49"/>
      <c r="D144" s="166" t="s">
        <v>505</v>
      </c>
      <c r="E144" s="77"/>
      <c r="F144" s="36"/>
      <c r="G144" s="204"/>
      <c r="H144" s="207"/>
      <c r="I144" s="207"/>
      <c r="J144" s="236" t="str">
        <f t="shared" si="3"/>
        <v xml:space="preserve"> </v>
      </c>
    </row>
    <row r="145" spans="1:10" s="13" customFormat="1" ht="108.75" customHeight="1" x14ac:dyDescent="0.2">
      <c r="A145" s="48"/>
      <c r="B145" s="48"/>
      <c r="C145" s="49"/>
      <c r="D145" s="14" t="s">
        <v>266</v>
      </c>
      <c r="E145" s="77"/>
      <c r="F145" s="95" t="s">
        <v>391</v>
      </c>
      <c r="G145" s="204">
        <v>4000</v>
      </c>
      <c r="H145" s="187">
        <v>5000</v>
      </c>
      <c r="I145" s="187">
        <v>5000</v>
      </c>
      <c r="J145" s="236">
        <f t="shared" si="3"/>
        <v>1</v>
      </c>
    </row>
    <row r="146" spans="1:10" s="13" customFormat="1" ht="82.5" customHeight="1" x14ac:dyDescent="0.2">
      <c r="A146" s="48"/>
      <c r="B146" s="48"/>
      <c r="C146" s="49"/>
      <c r="D146" s="47" t="s">
        <v>508</v>
      </c>
      <c r="E146" s="76"/>
      <c r="F146" s="95" t="s">
        <v>267</v>
      </c>
      <c r="G146" s="185">
        <v>11200</v>
      </c>
      <c r="H146" s="185">
        <v>11200</v>
      </c>
      <c r="I146" s="209">
        <v>11200</v>
      </c>
      <c r="J146" s="236">
        <f t="shared" si="3"/>
        <v>1</v>
      </c>
    </row>
    <row r="147" spans="1:10" s="83" customFormat="1" ht="46.5" customHeight="1" x14ac:dyDescent="0.2">
      <c r="A147" s="100"/>
      <c r="B147" s="100"/>
      <c r="C147" s="101"/>
      <c r="D147" s="67" t="s">
        <v>392</v>
      </c>
      <c r="E147" s="96"/>
      <c r="F147" s="95"/>
      <c r="G147" s="210">
        <f>G149+G150+G151</f>
        <v>13000</v>
      </c>
      <c r="H147" s="210">
        <f>H149+H150+H151</f>
        <v>12500</v>
      </c>
      <c r="I147" s="210">
        <f>I149+I150+I151</f>
        <v>12492</v>
      </c>
      <c r="J147" s="236">
        <f t="shared" si="3"/>
        <v>0.99936000000000003</v>
      </c>
    </row>
    <row r="148" spans="1:10" s="83" customFormat="1" ht="13.5" x14ac:dyDescent="0.2">
      <c r="A148" s="100"/>
      <c r="B148" s="100"/>
      <c r="C148" s="101"/>
      <c r="D148" s="166" t="s">
        <v>505</v>
      </c>
      <c r="E148" s="96"/>
      <c r="F148" s="95"/>
      <c r="G148" s="211"/>
      <c r="H148" s="212"/>
      <c r="I148" s="212"/>
      <c r="J148" s="236" t="str">
        <f t="shared" si="3"/>
        <v xml:space="preserve"> </v>
      </c>
    </row>
    <row r="149" spans="1:10" s="83" customFormat="1" ht="74.25" customHeight="1" x14ac:dyDescent="0.2">
      <c r="A149" s="100"/>
      <c r="B149" s="100"/>
      <c r="C149" s="101"/>
      <c r="D149" s="98" t="s">
        <v>279</v>
      </c>
      <c r="E149" s="99"/>
      <c r="F149" s="67" t="s">
        <v>400</v>
      </c>
      <c r="G149" s="213">
        <v>8500</v>
      </c>
      <c r="H149" s="213">
        <v>8500</v>
      </c>
      <c r="I149" s="213">
        <v>8492</v>
      </c>
      <c r="J149" s="240">
        <f t="shared" si="3"/>
        <v>0.99905882352941178</v>
      </c>
    </row>
    <row r="150" spans="1:10" s="83" customFormat="1" ht="51" customHeight="1" x14ac:dyDescent="0.2">
      <c r="A150" s="100"/>
      <c r="B150" s="100"/>
      <c r="C150" s="101"/>
      <c r="D150" s="98" t="s">
        <v>401</v>
      </c>
      <c r="E150" s="99"/>
      <c r="F150" s="67" t="s">
        <v>498</v>
      </c>
      <c r="G150" s="213">
        <v>4000</v>
      </c>
      <c r="H150" s="213">
        <v>4000</v>
      </c>
      <c r="I150" s="213">
        <v>4000</v>
      </c>
      <c r="J150" s="240">
        <f t="shared" si="3"/>
        <v>1</v>
      </c>
    </row>
    <row r="151" spans="1:10" s="83" customFormat="1" ht="52.5" customHeight="1" x14ac:dyDescent="0.2">
      <c r="A151" s="100"/>
      <c r="B151" s="100"/>
      <c r="C151" s="101"/>
      <c r="D151" s="98" t="s">
        <v>402</v>
      </c>
      <c r="E151" s="99"/>
      <c r="F151" s="67" t="s">
        <v>52</v>
      </c>
      <c r="G151" s="213">
        <v>500</v>
      </c>
      <c r="H151" s="214">
        <v>0</v>
      </c>
      <c r="I151" s="214">
        <v>0</v>
      </c>
      <c r="J151" s="240" t="str">
        <f t="shared" si="3"/>
        <v xml:space="preserve"> </v>
      </c>
    </row>
    <row r="152" spans="1:10" s="83" customFormat="1" ht="102" customHeight="1" x14ac:dyDescent="0.2">
      <c r="A152" s="100"/>
      <c r="B152" s="100"/>
      <c r="C152" s="101"/>
      <c r="D152" s="67" t="s">
        <v>403</v>
      </c>
      <c r="E152" s="99"/>
      <c r="F152" s="67" t="s">
        <v>404</v>
      </c>
      <c r="G152" s="210">
        <v>5000</v>
      </c>
      <c r="H152" s="210">
        <v>5000</v>
      </c>
      <c r="I152" s="210">
        <v>5000</v>
      </c>
      <c r="J152" s="236">
        <f t="shared" si="3"/>
        <v>1</v>
      </c>
    </row>
    <row r="153" spans="1:10" s="13" customFormat="1" ht="54" customHeight="1" x14ac:dyDescent="0.2">
      <c r="A153" s="48"/>
      <c r="B153" s="48"/>
      <c r="C153" s="49"/>
      <c r="D153" s="14" t="s">
        <v>269</v>
      </c>
      <c r="E153" s="77"/>
      <c r="F153" s="36"/>
      <c r="G153" s="204">
        <f>G155+G156</f>
        <v>43000</v>
      </c>
      <c r="H153" s="204">
        <f>H155+H156</f>
        <v>49464</v>
      </c>
      <c r="I153" s="204">
        <f>I155+I156</f>
        <v>49324.9</v>
      </c>
      <c r="J153" s="236">
        <f t="shared" si="3"/>
        <v>0.99718785379265729</v>
      </c>
    </row>
    <row r="154" spans="1:10" s="13" customFormat="1" ht="17.25" customHeight="1" x14ac:dyDescent="0.2">
      <c r="A154" s="48"/>
      <c r="B154" s="48"/>
      <c r="C154" s="49"/>
      <c r="D154" s="166" t="s">
        <v>505</v>
      </c>
      <c r="E154" s="77"/>
      <c r="F154" s="36"/>
      <c r="G154" s="204"/>
      <c r="H154" s="207"/>
      <c r="I154" s="207"/>
      <c r="J154" s="236" t="str">
        <f t="shared" si="3"/>
        <v xml:space="preserve"> </v>
      </c>
    </row>
    <row r="155" spans="1:10" s="13" customFormat="1" ht="47.25" customHeight="1" x14ac:dyDescent="0.2">
      <c r="A155" s="48"/>
      <c r="B155" s="48"/>
      <c r="C155" s="49"/>
      <c r="D155" s="1" t="s">
        <v>488</v>
      </c>
      <c r="E155" s="77"/>
      <c r="F155" s="36" t="s">
        <v>489</v>
      </c>
      <c r="G155" s="205">
        <v>43000</v>
      </c>
      <c r="H155" s="207">
        <v>46464</v>
      </c>
      <c r="I155" s="207">
        <v>46464</v>
      </c>
      <c r="J155" s="240">
        <f t="shared" si="3"/>
        <v>1</v>
      </c>
    </row>
    <row r="156" spans="1:10" s="13" customFormat="1" ht="47.25" customHeight="1" x14ac:dyDescent="0.2">
      <c r="A156" s="100"/>
      <c r="B156" s="100"/>
      <c r="C156" s="101"/>
      <c r="D156" s="1" t="s">
        <v>370</v>
      </c>
      <c r="E156" s="77"/>
      <c r="F156" s="36" t="s">
        <v>489</v>
      </c>
      <c r="G156" s="205">
        <v>0</v>
      </c>
      <c r="H156" s="207">
        <v>3000</v>
      </c>
      <c r="I156" s="207">
        <v>2860.9</v>
      </c>
      <c r="J156" s="240">
        <f t="shared" si="3"/>
        <v>0.95363333333333333</v>
      </c>
    </row>
    <row r="157" spans="1:10" s="83" customFormat="1" ht="116.25" customHeight="1" x14ac:dyDescent="0.2">
      <c r="A157" s="100"/>
      <c r="B157" s="100"/>
      <c r="C157" s="101"/>
      <c r="D157" s="67" t="s">
        <v>405</v>
      </c>
      <c r="E157" s="99"/>
      <c r="F157" s="67" t="s">
        <v>406</v>
      </c>
      <c r="G157" s="210">
        <v>15000</v>
      </c>
      <c r="H157" s="196">
        <v>17396</v>
      </c>
      <c r="I157" s="196">
        <v>17191.3</v>
      </c>
      <c r="J157" s="239">
        <f t="shared" si="3"/>
        <v>0.98823292710968036</v>
      </c>
    </row>
    <row r="158" spans="1:10" s="107" customFormat="1" ht="55.5" customHeight="1" x14ac:dyDescent="0.2">
      <c r="A158" s="108"/>
      <c r="B158" s="108"/>
      <c r="C158" s="109"/>
      <c r="D158" s="105" t="s">
        <v>270</v>
      </c>
      <c r="E158" s="110"/>
      <c r="F158" s="111"/>
      <c r="G158" s="172">
        <f>G160+G161+G162+G163+G164+G165</f>
        <v>197421</v>
      </c>
      <c r="H158" s="172">
        <f>H160+H161+H162+H163+H164+H165</f>
        <v>143027.20000000001</v>
      </c>
      <c r="I158" s="172">
        <f>I160+I161+I162+I163+I164+I165</f>
        <v>142969.1</v>
      </c>
      <c r="J158" s="239">
        <f t="shared" si="3"/>
        <v>0.99959378356005013</v>
      </c>
    </row>
    <row r="159" spans="1:10" s="13" customFormat="1" ht="18.75" customHeight="1" x14ac:dyDescent="0.2">
      <c r="A159" s="48"/>
      <c r="B159" s="48"/>
      <c r="C159" s="49"/>
      <c r="D159" s="39" t="s">
        <v>505</v>
      </c>
      <c r="E159" s="77"/>
      <c r="F159" s="36"/>
      <c r="G159" s="185"/>
      <c r="H159" s="200"/>
      <c r="I159" s="200"/>
      <c r="J159" s="236" t="str">
        <f t="shared" si="3"/>
        <v xml:space="preserve"> </v>
      </c>
    </row>
    <row r="160" spans="1:10" s="107" customFormat="1" ht="122.25" customHeight="1" x14ac:dyDescent="0.2">
      <c r="A160" s="108"/>
      <c r="B160" s="108"/>
      <c r="C160" s="109"/>
      <c r="D160" s="155" t="s">
        <v>271</v>
      </c>
      <c r="E160" s="110"/>
      <c r="F160" s="105" t="s">
        <v>272</v>
      </c>
      <c r="G160" s="215">
        <v>107000</v>
      </c>
      <c r="H160" s="215">
        <v>49502.2</v>
      </c>
      <c r="I160" s="215">
        <v>49444.1</v>
      </c>
      <c r="J160" s="241">
        <f t="shared" si="3"/>
        <v>0.9988263147900498</v>
      </c>
    </row>
    <row r="161" spans="1:10" s="13" customFormat="1" ht="62.25" customHeight="1" x14ac:dyDescent="0.2">
      <c r="A161" s="48"/>
      <c r="B161" s="48"/>
      <c r="C161" s="49"/>
      <c r="D161" s="51" t="s">
        <v>273</v>
      </c>
      <c r="E161" s="77"/>
      <c r="F161" s="36" t="s">
        <v>494</v>
      </c>
      <c r="G161" s="200">
        <v>2400</v>
      </c>
      <c r="H161" s="200">
        <v>2400</v>
      </c>
      <c r="I161" s="200">
        <v>2400</v>
      </c>
      <c r="J161" s="240">
        <f t="shared" si="3"/>
        <v>1</v>
      </c>
    </row>
    <row r="162" spans="1:10" s="13" customFormat="1" ht="57" customHeight="1" x14ac:dyDescent="0.2">
      <c r="A162" s="48"/>
      <c r="B162" s="48"/>
      <c r="C162" s="49"/>
      <c r="D162" s="51" t="s">
        <v>407</v>
      </c>
      <c r="E162" s="77"/>
      <c r="F162" s="36" t="s">
        <v>143</v>
      </c>
      <c r="G162" s="205">
        <v>80000</v>
      </c>
      <c r="H162" s="200">
        <v>80000</v>
      </c>
      <c r="I162" s="200">
        <v>80000</v>
      </c>
      <c r="J162" s="240">
        <f t="shared" si="3"/>
        <v>1</v>
      </c>
    </row>
    <row r="163" spans="1:10" s="13" customFormat="1" ht="60" customHeight="1" x14ac:dyDescent="0.2">
      <c r="A163" s="48"/>
      <c r="B163" s="48"/>
      <c r="C163" s="49"/>
      <c r="D163" s="1" t="s">
        <v>495</v>
      </c>
      <c r="E163" s="76"/>
      <c r="F163" s="36" t="s">
        <v>512</v>
      </c>
      <c r="G163" s="205">
        <v>3021</v>
      </c>
      <c r="H163" s="216">
        <v>3021</v>
      </c>
      <c r="I163" s="216">
        <v>3021</v>
      </c>
      <c r="J163" s="240">
        <f t="shared" si="3"/>
        <v>1</v>
      </c>
    </row>
    <row r="164" spans="1:10" s="13" customFormat="1" ht="76.5" customHeight="1" x14ac:dyDescent="0.2">
      <c r="A164" s="48"/>
      <c r="B164" s="48"/>
      <c r="C164" s="49"/>
      <c r="D164" s="51" t="s">
        <v>274</v>
      </c>
      <c r="E164" s="76"/>
      <c r="F164" s="14" t="s">
        <v>485</v>
      </c>
      <c r="G164" s="205">
        <v>5000</v>
      </c>
      <c r="H164" s="207">
        <v>5000</v>
      </c>
      <c r="I164" s="207">
        <v>5000</v>
      </c>
      <c r="J164" s="240">
        <f t="shared" si="3"/>
        <v>1</v>
      </c>
    </row>
    <row r="165" spans="1:10" s="13" customFormat="1" ht="71.25" customHeight="1" x14ac:dyDescent="0.2">
      <c r="A165" s="48"/>
      <c r="B165" s="48"/>
      <c r="C165" s="49"/>
      <c r="D165" s="157" t="s">
        <v>323</v>
      </c>
      <c r="E165" s="158"/>
      <c r="F165" s="159" t="s">
        <v>497</v>
      </c>
      <c r="G165" s="205">
        <v>0</v>
      </c>
      <c r="H165" s="217">
        <v>3104</v>
      </c>
      <c r="I165" s="217">
        <v>3104</v>
      </c>
      <c r="J165" s="240">
        <f t="shared" si="3"/>
        <v>1</v>
      </c>
    </row>
    <row r="166" spans="1:10" s="13" customFormat="1" ht="65.25" customHeight="1" x14ac:dyDescent="0.2">
      <c r="A166" s="48"/>
      <c r="B166" s="48"/>
      <c r="C166" s="49"/>
      <c r="D166" s="14" t="s">
        <v>275</v>
      </c>
      <c r="E166" s="77"/>
      <c r="F166" s="36"/>
      <c r="G166" s="204">
        <f>SUM(G168:G174)</f>
        <v>19100</v>
      </c>
      <c r="H166" s="204">
        <f>SUM(H168:H174)</f>
        <v>22154</v>
      </c>
      <c r="I166" s="204">
        <f>SUM(I168:I174)</f>
        <v>18954</v>
      </c>
      <c r="J166" s="236">
        <f t="shared" si="3"/>
        <v>0.85555655863500946</v>
      </c>
    </row>
    <row r="167" spans="1:10" s="13" customFormat="1" ht="18.75" customHeight="1" x14ac:dyDescent="0.2">
      <c r="A167" s="48"/>
      <c r="B167" s="48"/>
      <c r="C167" s="49"/>
      <c r="D167" s="166" t="s">
        <v>505</v>
      </c>
      <c r="E167" s="52"/>
      <c r="F167" s="36"/>
      <c r="G167" s="204"/>
      <c r="H167" s="200"/>
      <c r="I167" s="213"/>
      <c r="J167" s="236" t="str">
        <f t="shared" si="3"/>
        <v xml:space="preserve"> </v>
      </c>
    </row>
    <row r="168" spans="1:10" s="13" customFormat="1" ht="57" customHeight="1" x14ac:dyDescent="0.2">
      <c r="A168" s="48"/>
      <c r="B168" s="48"/>
      <c r="C168" s="49"/>
      <c r="D168" s="1" t="s">
        <v>496</v>
      </c>
      <c r="E168" s="77"/>
      <c r="F168" s="36" t="s">
        <v>487</v>
      </c>
      <c r="G168" s="205">
        <v>6000</v>
      </c>
      <c r="H168" s="207">
        <v>0</v>
      </c>
      <c r="I168" s="207">
        <v>0</v>
      </c>
      <c r="J168" s="240" t="str">
        <f t="shared" si="3"/>
        <v xml:space="preserve"> </v>
      </c>
    </row>
    <row r="169" spans="1:10" s="13" customFormat="1" ht="43.5" customHeight="1" x14ac:dyDescent="0.2">
      <c r="A169" s="48"/>
      <c r="B169" s="48"/>
      <c r="C169" s="49"/>
      <c r="D169" s="51" t="s">
        <v>144</v>
      </c>
      <c r="E169" s="76"/>
      <c r="F169" s="36" t="s">
        <v>54</v>
      </c>
      <c r="G169" s="205">
        <v>3000</v>
      </c>
      <c r="H169" s="216">
        <v>3000</v>
      </c>
      <c r="I169" s="216">
        <v>3000</v>
      </c>
      <c r="J169" s="240">
        <f t="shared" si="3"/>
        <v>1</v>
      </c>
    </row>
    <row r="170" spans="1:10" s="13" customFormat="1" ht="49.5" customHeight="1" x14ac:dyDescent="0.2">
      <c r="A170" s="48"/>
      <c r="B170" s="48"/>
      <c r="C170" s="49"/>
      <c r="D170" s="98" t="s">
        <v>408</v>
      </c>
      <c r="E170" s="76"/>
      <c r="F170" s="14" t="s">
        <v>498</v>
      </c>
      <c r="G170" s="205">
        <v>5000</v>
      </c>
      <c r="H170" s="207">
        <v>5000</v>
      </c>
      <c r="I170" s="207">
        <v>1800</v>
      </c>
      <c r="J170" s="240">
        <f t="shared" si="3"/>
        <v>0.36</v>
      </c>
    </row>
    <row r="171" spans="1:10" s="13" customFormat="1" ht="48" customHeight="1" x14ac:dyDescent="0.2">
      <c r="A171" s="48"/>
      <c r="B171" s="48"/>
      <c r="C171" s="49"/>
      <c r="D171" s="1" t="s">
        <v>55</v>
      </c>
      <c r="E171" s="76"/>
      <c r="F171" s="14" t="s">
        <v>276</v>
      </c>
      <c r="G171" s="205">
        <v>1800</v>
      </c>
      <c r="H171" s="207">
        <v>1800</v>
      </c>
      <c r="I171" s="207">
        <v>1800</v>
      </c>
      <c r="J171" s="240">
        <f t="shared" si="3"/>
        <v>1</v>
      </c>
    </row>
    <row r="172" spans="1:10" s="13" customFormat="1" ht="93.75" customHeight="1" x14ac:dyDescent="0.2">
      <c r="A172" s="48"/>
      <c r="B172" s="48"/>
      <c r="C172" s="49"/>
      <c r="D172" s="1" t="s">
        <v>56</v>
      </c>
      <c r="E172" s="77"/>
      <c r="F172" s="36" t="s">
        <v>513</v>
      </c>
      <c r="G172" s="205">
        <v>1800</v>
      </c>
      <c r="H172" s="207">
        <v>1800</v>
      </c>
      <c r="I172" s="207">
        <v>1800</v>
      </c>
      <c r="J172" s="240">
        <f t="shared" si="3"/>
        <v>1</v>
      </c>
    </row>
    <row r="173" spans="1:10" s="13" customFormat="1" ht="71.25" customHeight="1" x14ac:dyDescent="0.2">
      <c r="A173" s="48"/>
      <c r="B173" s="48"/>
      <c r="C173" s="49"/>
      <c r="D173" s="1" t="s">
        <v>57</v>
      </c>
      <c r="E173" s="77"/>
      <c r="F173" s="36" t="s">
        <v>497</v>
      </c>
      <c r="G173" s="205">
        <v>1500</v>
      </c>
      <c r="H173" s="207">
        <v>1500</v>
      </c>
      <c r="I173" s="207">
        <v>1500</v>
      </c>
      <c r="J173" s="240">
        <f t="shared" si="3"/>
        <v>1</v>
      </c>
    </row>
    <row r="174" spans="1:10" s="13" customFormat="1" ht="61.5" customHeight="1" x14ac:dyDescent="0.2">
      <c r="A174" s="48"/>
      <c r="B174" s="48"/>
      <c r="C174" s="49"/>
      <c r="D174" s="178" t="s">
        <v>324</v>
      </c>
      <c r="E174" s="82"/>
      <c r="F174" s="95" t="s">
        <v>325</v>
      </c>
      <c r="G174" s="205">
        <v>0</v>
      </c>
      <c r="H174" s="207">
        <v>9054</v>
      </c>
      <c r="I174" s="207">
        <v>9054</v>
      </c>
      <c r="J174" s="240">
        <f t="shared" si="3"/>
        <v>1</v>
      </c>
    </row>
    <row r="175" spans="1:10" s="13" customFormat="1" ht="30" customHeight="1" x14ac:dyDescent="0.2">
      <c r="A175" s="48"/>
      <c r="B175" s="48"/>
      <c r="C175" s="49"/>
      <c r="D175" s="50" t="s">
        <v>83</v>
      </c>
      <c r="E175" s="77"/>
      <c r="F175" s="36"/>
      <c r="G175" s="185">
        <f>G177+G178</f>
        <v>10271</v>
      </c>
      <c r="H175" s="185">
        <f>H177+H178</f>
        <v>10271</v>
      </c>
      <c r="I175" s="185">
        <f>I177+I178</f>
        <v>10271</v>
      </c>
      <c r="J175" s="236">
        <f t="shared" si="3"/>
        <v>1</v>
      </c>
    </row>
    <row r="176" spans="1:10" s="13" customFormat="1" ht="18" customHeight="1" x14ac:dyDescent="0.2">
      <c r="A176" s="48"/>
      <c r="B176" s="48"/>
      <c r="C176" s="49"/>
      <c r="D176" s="166" t="s">
        <v>505</v>
      </c>
      <c r="E176" s="76"/>
      <c r="F176" s="36"/>
      <c r="G176" s="204"/>
      <c r="H176" s="218"/>
      <c r="I176" s="218"/>
      <c r="J176" s="235" t="str">
        <f t="shared" si="3"/>
        <v xml:space="preserve"> </v>
      </c>
    </row>
    <row r="177" spans="1:10" s="13" customFormat="1" ht="71.25" customHeight="1" x14ac:dyDescent="0.2">
      <c r="A177" s="48"/>
      <c r="B177" s="48"/>
      <c r="C177" s="49"/>
      <c r="D177" s="14" t="s">
        <v>277</v>
      </c>
      <c r="E177" s="76"/>
      <c r="F177" s="14" t="s">
        <v>278</v>
      </c>
      <c r="G177" s="204">
        <v>5000</v>
      </c>
      <c r="H177" s="187">
        <v>5000</v>
      </c>
      <c r="I177" s="187">
        <v>5000</v>
      </c>
      <c r="J177" s="236">
        <f t="shared" si="3"/>
        <v>1</v>
      </c>
    </row>
    <row r="178" spans="1:10" s="13" customFormat="1" ht="130.5" customHeight="1" x14ac:dyDescent="0.2">
      <c r="A178" s="48"/>
      <c r="B178" s="48"/>
      <c r="C178" s="49"/>
      <c r="D178" s="14" t="s">
        <v>279</v>
      </c>
      <c r="E178" s="77"/>
      <c r="F178" s="95" t="s">
        <v>409</v>
      </c>
      <c r="G178" s="204">
        <v>5271</v>
      </c>
      <c r="H178" s="204">
        <v>5271</v>
      </c>
      <c r="I178" s="204">
        <v>5271</v>
      </c>
      <c r="J178" s="236">
        <f t="shared" si="3"/>
        <v>1</v>
      </c>
    </row>
    <row r="179" spans="1:10" s="13" customFormat="1" ht="26.25" customHeight="1" x14ac:dyDescent="0.2">
      <c r="A179" s="48"/>
      <c r="B179" s="48"/>
      <c r="C179" s="49"/>
      <c r="D179" s="50" t="s">
        <v>84</v>
      </c>
      <c r="E179" s="52"/>
      <c r="F179" s="36"/>
      <c r="G179" s="185">
        <f>SUM(G181:G187)</f>
        <v>39900</v>
      </c>
      <c r="H179" s="185">
        <f>SUM(H181:H187)</f>
        <v>30846</v>
      </c>
      <c r="I179" s="185">
        <f>SUM(I181:I187)</f>
        <v>30693.3</v>
      </c>
      <c r="J179" s="236">
        <f t="shared" ref="J179:J246" si="4">IF(I179=0," ",I179/H179)</f>
        <v>0.99504960124489394</v>
      </c>
    </row>
    <row r="180" spans="1:10" s="13" customFormat="1" ht="17.25" customHeight="1" x14ac:dyDescent="0.2">
      <c r="A180" s="48"/>
      <c r="B180" s="48"/>
      <c r="C180" s="49"/>
      <c r="D180" s="166" t="s">
        <v>505</v>
      </c>
      <c r="E180" s="77"/>
      <c r="F180" s="36"/>
      <c r="G180" s="204"/>
      <c r="H180" s="207"/>
      <c r="I180" s="207"/>
      <c r="J180" s="236" t="str">
        <f t="shared" si="4"/>
        <v xml:space="preserve"> </v>
      </c>
    </row>
    <row r="181" spans="1:10" s="13" customFormat="1" ht="76.5" customHeight="1" x14ac:dyDescent="0.2">
      <c r="A181" s="48"/>
      <c r="B181" s="48"/>
      <c r="C181" s="49"/>
      <c r="D181" s="14" t="s">
        <v>280</v>
      </c>
      <c r="E181" s="77"/>
      <c r="F181" s="14" t="s">
        <v>281</v>
      </c>
      <c r="G181" s="185">
        <v>14500</v>
      </c>
      <c r="H181" s="187">
        <v>4446</v>
      </c>
      <c r="I181" s="187">
        <v>4437.7</v>
      </c>
      <c r="J181" s="236">
        <f t="shared" si="4"/>
        <v>0.99813315339631126</v>
      </c>
    </row>
    <row r="182" spans="1:10" s="107" customFormat="1" ht="97.5" customHeight="1" x14ac:dyDescent="0.2">
      <c r="A182" s="108"/>
      <c r="B182" s="108"/>
      <c r="C182" s="109"/>
      <c r="D182" s="158" t="s">
        <v>326</v>
      </c>
      <c r="E182" s="158"/>
      <c r="F182" s="154" t="s">
        <v>327</v>
      </c>
      <c r="G182" s="172">
        <v>0</v>
      </c>
      <c r="H182" s="193">
        <v>1000</v>
      </c>
      <c r="I182" s="193">
        <v>855.6</v>
      </c>
      <c r="J182" s="239">
        <f t="shared" si="4"/>
        <v>0.85560000000000003</v>
      </c>
    </row>
    <row r="183" spans="1:10" s="13" customFormat="1" ht="94.5" customHeight="1" x14ac:dyDescent="0.2">
      <c r="A183" s="48"/>
      <c r="B183" s="48"/>
      <c r="C183" s="49"/>
      <c r="D183" s="14" t="s">
        <v>282</v>
      </c>
      <c r="E183" s="76"/>
      <c r="F183" s="14" t="s">
        <v>283</v>
      </c>
      <c r="G183" s="185">
        <v>10000</v>
      </c>
      <c r="H183" s="219">
        <v>10000</v>
      </c>
      <c r="I183" s="219">
        <v>10000</v>
      </c>
      <c r="J183" s="236">
        <f t="shared" si="4"/>
        <v>1</v>
      </c>
    </row>
    <row r="184" spans="1:10" s="83" customFormat="1" ht="47.25" customHeight="1" x14ac:dyDescent="0.2">
      <c r="A184" s="100"/>
      <c r="B184" s="100"/>
      <c r="C184" s="101"/>
      <c r="D184" s="67" t="s">
        <v>410</v>
      </c>
      <c r="E184" s="96"/>
      <c r="F184" s="67" t="s">
        <v>411</v>
      </c>
      <c r="G184" s="185">
        <v>6900</v>
      </c>
      <c r="H184" s="196">
        <v>0</v>
      </c>
      <c r="I184" s="196">
        <v>0</v>
      </c>
      <c r="J184" s="236" t="str">
        <f t="shared" si="4"/>
        <v xml:space="preserve"> </v>
      </c>
    </row>
    <row r="185" spans="1:10" s="83" customFormat="1" ht="57.75" customHeight="1" x14ac:dyDescent="0.2">
      <c r="A185" s="100"/>
      <c r="B185" s="100"/>
      <c r="C185" s="101"/>
      <c r="D185" s="67" t="s">
        <v>410</v>
      </c>
      <c r="E185" s="96"/>
      <c r="F185" s="154" t="s">
        <v>328</v>
      </c>
      <c r="G185" s="185">
        <v>0</v>
      </c>
      <c r="H185" s="196">
        <v>6900</v>
      </c>
      <c r="I185" s="196">
        <v>6900</v>
      </c>
      <c r="J185" s="236">
        <f t="shared" si="4"/>
        <v>1</v>
      </c>
    </row>
    <row r="186" spans="1:10" s="13" customFormat="1" ht="48" customHeight="1" x14ac:dyDescent="0.2">
      <c r="A186" s="48"/>
      <c r="B186" s="48"/>
      <c r="C186" s="49"/>
      <c r="D186" s="14" t="s">
        <v>284</v>
      </c>
      <c r="E186" s="76"/>
      <c r="F186" s="105" t="s">
        <v>285</v>
      </c>
      <c r="G186" s="185">
        <v>8500</v>
      </c>
      <c r="H186" s="187">
        <v>0</v>
      </c>
      <c r="I186" s="187">
        <v>0</v>
      </c>
      <c r="J186" s="236" t="str">
        <f t="shared" si="4"/>
        <v xml:space="preserve"> </v>
      </c>
    </row>
    <row r="187" spans="1:10" s="13" customFormat="1" ht="54.75" customHeight="1" x14ac:dyDescent="0.2">
      <c r="A187" s="48"/>
      <c r="B187" s="48"/>
      <c r="C187" s="49"/>
      <c r="D187" s="14" t="s">
        <v>284</v>
      </c>
      <c r="E187" s="76"/>
      <c r="F187" s="154" t="s">
        <v>329</v>
      </c>
      <c r="G187" s="185">
        <v>0</v>
      </c>
      <c r="H187" s="187">
        <v>8500</v>
      </c>
      <c r="I187" s="187">
        <v>8500</v>
      </c>
      <c r="J187" s="236">
        <f t="shared" si="4"/>
        <v>1</v>
      </c>
    </row>
    <row r="188" spans="1:10" s="13" customFormat="1" ht="24" customHeight="1" x14ac:dyDescent="0.2">
      <c r="A188" s="48"/>
      <c r="B188" s="48"/>
      <c r="C188" s="49"/>
      <c r="D188" s="50" t="s">
        <v>460</v>
      </c>
      <c r="E188" s="76"/>
      <c r="F188" s="36"/>
      <c r="G188" s="185">
        <f>G190+G198+G199+G200</f>
        <v>84500</v>
      </c>
      <c r="H188" s="185">
        <f>H190+H198+H199+H200</f>
        <v>78468.399999999994</v>
      </c>
      <c r="I188" s="185">
        <f>I190+I198+I199+I200</f>
        <v>78353.5</v>
      </c>
      <c r="J188" s="236">
        <f t="shared" si="4"/>
        <v>0.99853571628834037</v>
      </c>
    </row>
    <row r="189" spans="1:10" s="13" customFormat="1" ht="19.5" customHeight="1" x14ac:dyDescent="0.2">
      <c r="A189" s="48"/>
      <c r="B189" s="48"/>
      <c r="C189" s="49"/>
      <c r="D189" s="166" t="s">
        <v>505</v>
      </c>
      <c r="E189" s="53"/>
      <c r="F189" s="36"/>
      <c r="G189" s="204"/>
      <c r="H189" s="185"/>
      <c r="I189" s="209"/>
      <c r="J189" s="236" t="str">
        <f t="shared" si="4"/>
        <v xml:space="preserve"> </v>
      </c>
    </row>
    <row r="190" spans="1:10" s="13" customFormat="1" ht="49.5" customHeight="1" x14ac:dyDescent="0.2">
      <c r="A190" s="48"/>
      <c r="B190" s="48"/>
      <c r="C190" s="49"/>
      <c r="D190" s="14" t="s">
        <v>286</v>
      </c>
      <c r="E190" s="53"/>
      <c r="F190" s="36"/>
      <c r="G190" s="204">
        <f>SUM(G192:G197)</f>
        <v>55000</v>
      </c>
      <c r="H190" s="204">
        <f>SUM(H192:H197)</f>
        <v>64000</v>
      </c>
      <c r="I190" s="204">
        <f>SUM(I192:I197)</f>
        <v>64000</v>
      </c>
      <c r="J190" s="236">
        <f t="shared" si="4"/>
        <v>1</v>
      </c>
    </row>
    <row r="191" spans="1:10" s="13" customFormat="1" ht="18.75" customHeight="1" x14ac:dyDescent="0.2">
      <c r="A191" s="48"/>
      <c r="B191" s="48"/>
      <c r="C191" s="49"/>
      <c r="D191" s="39" t="s">
        <v>505</v>
      </c>
      <c r="E191" s="76"/>
      <c r="F191" s="36"/>
      <c r="G191" s="204"/>
      <c r="H191" s="177"/>
      <c r="I191" s="177"/>
      <c r="J191" s="235" t="str">
        <f t="shared" si="4"/>
        <v xml:space="preserve"> </v>
      </c>
    </row>
    <row r="192" spans="1:10" s="13" customFormat="1" ht="46.5" customHeight="1" x14ac:dyDescent="0.2">
      <c r="A192" s="48"/>
      <c r="B192" s="48"/>
      <c r="C192" s="49"/>
      <c r="D192" s="1" t="s">
        <v>461</v>
      </c>
      <c r="E192" s="76"/>
      <c r="F192" s="36" t="s">
        <v>462</v>
      </c>
      <c r="G192" s="205">
        <v>50500</v>
      </c>
      <c r="H192" s="207">
        <v>58500</v>
      </c>
      <c r="I192" s="207">
        <v>58500</v>
      </c>
      <c r="J192" s="240">
        <f t="shared" si="4"/>
        <v>1</v>
      </c>
    </row>
    <row r="193" spans="1:10" s="13" customFormat="1" ht="62.25" customHeight="1" x14ac:dyDescent="0.2">
      <c r="A193" s="48"/>
      <c r="B193" s="48"/>
      <c r="C193" s="49"/>
      <c r="D193" s="51" t="s">
        <v>463</v>
      </c>
      <c r="E193" s="77"/>
      <c r="F193" s="14" t="s">
        <v>287</v>
      </c>
      <c r="G193" s="205">
        <v>1500</v>
      </c>
      <c r="H193" s="207">
        <v>2500</v>
      </c>
      <c r="I193" s="207">
        <v>2500</v>
      </c>
      <c r="J193" s="240">
        <f t="shared" si="4"/>
        <v>1</v>
      </c>
    </row>
    <row r="194" spans="1:10" s="83" customFormat="1" ht="63.75" customHeight="1" x14ac:dyDescent="0.2">
      <c r="A194" s="100"/>
      <c r="B194" s="100"/>
      <c r="C194" s="101"/>
      <c r="D194" s="98" t="s">
        <v>412</v>
      </c>
      <c r="E194" s="96"/>
      <c r="F194" s="67" t="s">
        <v>413</v>
      </c>
      <c r="G194" s="205">
        <v>1000</v>
      </c>
      <c r="H194" s="205">
        <v>1000</v>
      </c>
      <c r="I194" s="205">
        <v>1000</v>
      </c>
      <c r="J194" s="240">
        <f t="shared" si="4"/>
        <v>1</v>
      </c>
    </row>
    <row r="195" spans="1:10" s="83" customFormat="1" ht="52.5" customHeight="1" x14ac:dyDescent="0.2">
      <c r="A195" s="100"/>
      <c r="B195" s="100"/>
      <c r="C195" s="101"/>
      <c r="D195" s="98" t="s">
        <v>414</v>
      </c>
      <c r="E195" s="96"/>
      <c r="F195" s="67" t="s">
        <v>499</v>
      </c>
      <c r="G195" s="205">
        <v>1000</v>
      </c>
      <c r="H195" s="205">
        <v>0</v>
      </c>
      <c r="I195" s="205">
        <v>0</v>
      </c>
      <c r="J195" s="240" t="str">
        <f t="shared" si="4"/>
        <v xml:space="preserve"> </v>
      </c>
    </row>
    <row r="196" spans="1:10" s="83" customFormat="1" ht="65.25" customHeight="1" x14ac:dyDescent="0.2">
      <c r="A196" s="100"/>
      <c r="B196" s="100"/>
      <c r="C196" s="101"/>
      <c r="D196" s="98" t="s">
        <v>415</v>
      </c>
      <c r="E196" s="96"/>
      <c r="F196" s="67" t="s">
        <v>416</v>
      </c>
      <c r="G196" s="205">
        <v>1000</v>
      </c>
      <c r="H196" s="205">
        <v>1000</v>
      </c>
      <c r="I196" s="205">
        <v>1000</v>
      </c>
      <c r="J196" s="240">
        <f t="shared" si="4"/>
        <v>1</v>
      </c>
    </row>
    <row r="197" spans="1:10" s="83" customFormat="1" ht="57.75" customHeight="1" x14ac:dyDescent="0.2">
      <c r="A197" s="100"/>
      <c r="B197" s="100"/>
      <c r="C197" s="101"/>
      <c r="D197" s="167" t="s">
        <v>330</v>
      </c>
      <c r="E197" s="168"/>
      <c r="F197" s="154" t="s">
        <v>331</v>
      </c>
      <c r="G197" s="205">
        <v>0</v>
      </c>
      <c r="H197" s="205">
        <v>1000</v>
      </c>
      <c r="I197" s="205">
        <v>1000</v>
      </c>
      <c r="J197" s="240">
        <f t="shared" si="4"/>
        <v>1</v>
      </c>
    </row>
    <row r="198" spans="1:10" s="13" customFormat="1" ht="126" customHeight="1" x14ac:dyDescent="0.2">
      <c r="A198" s="48"/>
      <c r="B198" s="48"/>
      <c r="C198" s="49"/>
      <c r="D198" s="14" t="s">
        <v>288</v>
      </c>
      <c r="E198" s="77"/>
      <c r="F198" s="95" t="s">
        <v>417</v>
      </c>
      <c r="G198" s="204">
        <v>25000</v>
      </c>
      <c r="H198" s="187">
        <v>9968.4</v>
      </c>
      <c r="I198" s="187">
        <v>9968.2000000000007</v>
      </c>
      <c r="J198" s="236">
        <f t="shared" si="4"/>
        <v>0.99997993659965501</v>
      </c>
    </row>
    <row r="199" spans="1:10" s="13" customFormat="1" ht="50.25" customHeight="1" x14ac:dyDescent="0.2">
      <c r="A199" s="48"/>
      <c r="B199" s="48"/>
      <c r="C199" s="49"/>
      <c r="D199" s="14" t="s">
        <v>289</v>
      </c>
      <c r="E199" s="76"/>
      <c r="F199" s="36" t="s">
        <v>500</v>
      </c>
      <c r="G199" s="204">
        <v>2800</v>
      </c>
      <c r="H199" s="204">
        <v>2800</v>
      </c>
      <c r="I199" s="220">
        <v>2800</v>
      </c>
      <c r="J199" s="236">
        <f t="shared" si="4"/>
        <v>1</v>
      </c>
    </row>
    <row r="200" spans="1:10" s="13" customFormat="1" ht="50.25" customHeight="1" x14ac:dyDescent="0.2">
      <c r="A200" s="100"/>
      <c r="B200" s="100"/>
      <c r="C200" s="101"/>
      <c r="D200" s="67" t="s">
        <v>418</v>
      </c>
      <c r="E200" s="96"/>
      <c r="F200" s="95" t="s">
        <v>500</v>
      </c>
      <c r="G200" s="194">
        <v>1700</v>
      </c>
      <c r="H200" s="187">
        <v>1700</v>
      </c>
      <c r="I200" s="187">
        <v>1585.3</v>
      </c>
      <c r="J200" s="236">
        <f t="shared" si="4"/>
        <v>0.93252941176470583</v>
      </c>
    </row>
    <row r="201" spans="1:10" s="13" customFormat="1" ht="55.5" customHeight="1" x14ac:dyDescent="0.2">
      <c r="A201" s="48"/>
      <c r="B201" s="48"/>
      <c r="C201" s="49"/>
      <c r="D201" s="50" t="s">
        <v>62</v>
      </c>
      <c r="E201" s="53"/>
      <c r="F201" s="36"/>
      <c r="G201" s="185">
        <f>G203+G208+G213+G214+G218+G219</f>
        <v>59100</v>
      </c>
      <c r="H201" s="185">
        <f>H203+H208+H213+H214+H218+H219</f>
        <v>54200</v>
      </c>
      <c r="I201" s="185">
        <f>I203+I208+I213+I214+I218+I219</f>
        <v>54086.5</v>
      </c>
      <c r="J201" s="236">
        <f t="shared" si="4"/>
        <v>0.99790590405904056</v>
      </c>
    </row>
    <row r="202" spans="1:10" s="13" customFormat="1" ht="21" customHeight="1" x14ac:dyDescent="0.2">
      <c r="A202" s="48"/>
      <c r="B202" s="48"/>
      <c r="C202" s="49"/>
      <c r="D202" s="166" t="s">
        <v>505</v>
      </c>
      <c r="E202" s="76"/>
      <c r="F202" s="36"/>
      <c r="G202" s="204"/>
      <c r="H202" s="187"/>
      <c r="I202" s="187"/>
      <c r="J202" s="236" t="str">
        <f t="shared" si="4"/>
        <v xml:space="preserve"> </v>
      </c>
    </row>
    <row r="203" spans="1:10" s="13" customFormat="1" ht="51" customHeight="1" x14ac:dyDescent="0.2">
      <c r="A203" s="48"/>
      <c r="B203" s="48"/>
      <c r="C203" s="49"/>
      <c r="D203" s="14" t="s">
        <v>290</v>
      </c>
      <c r="E203" s="76"/>
      <c r="F203" s="36"/>
      <c r="G203" s="204">
        <f>SUM(G205:G207)</f>
        <v>11100</v>
      </c>
      <c r="H203" s="204">
        <f>SUM(H205:H207)</f>
        <v>12200</v>
      </c>
      <c r="I203" s="204">
        <f>SUM(I205:I207)</f>
        <v>12200</v>
      </c>
      <c r="J203" s="236">
        <f t="shared" si="4"/>
        <v>1</v>
      </c>
    </row>
    <row r="204" spans="1:10" s="13" customFormat="1" ht="18.75" customHeight="1" x14ac:dyDescent="0.2">
      <c r="A204" s="48"/>
      <c r="B204" s="48"/>
      <c r="C204" s="49"/>
      <c r="D204" s="166" t="s">
        <v>505</v>
      </c>
      <c r="E204" s="76"/>
      <c r="F204" s="36"/>
      <c r="G204" s="204"/>
      <c r="H204" s="187"/>
      <c r="I204" s="187"/>
      <c r="J204" s="236" t="str">
        <f t="shared" si="4"/>
        <v xml:space="preserve"> </v>
      </c>
    </row>
    <row r="205" spans="1:10" s="13" customFormat="1" ht="78.75" customHeight="1" x14ac:dyDescent="0.2">
      <c r="A205" s="48"/>
      <c r="B205" s="48"/>
      <c r="C205" s="49"/>
      <c r="D205" s="51" t="s">
        <v>419</v>
      </c>
      <c r="E205" s="77"/>
      <c r="F205" s="14" t="s">
        <v>291</v>
      </c>
      <c r="G205" s="200">
        <v>3900</v>
      </c>
      <c r="H205" s="198">
        <v>3900</v>
      </c>
      <c r="I205" s="198">
        <v>3900</v>
      </c>
      <c r="J205" s="240">
        <f t="shared" si="4"/>
        <v>1</v>
      </c>
    </row>
    <row r="206" spans="1:10" s="13" customFormat="1" ht="105" customHeight="1" x14ac:dyDescent="0.2">
      <c r="A206" s="48"/>
      <c r="B206" s="48"/>
      <c r="C206" s="49"/>
      <c r="D206" s="51" t="s">
        <v>292</v>
      </c>
      <c r="E206" s="77"/>
      <c r="F206" s="14" t="s">
        <v>50</v>
      </c>
      <c r="G206" s="200">
        <v>3300</v>
      </c>
      <c r="H206" s="207">
        <v>3300</v>
      </c>
      <c r="I206" s="207">
        <v>3300</v>
      </c>
      <c r="J206" s="240">
        <f t="shared" si="4"/>
        <v>1</v>
      </c>
    </row>
    <row r="207" spans="1:10" s="13" customFormat="1" ht="55.5" customHeight="1" x14ac:dyDescent="0.2">
      <c r="A207" s="48"/>
      <c r="B207" s="48"/>
      <c r="C207" s="49"/>
      <c r="D207" s="51" t="s">
        <v>51</v>
      </c>
      <c r="E207" s="77"/>
      <c r="F207" s="14" t="s">
        <v>511</v>
      </c>
      <c r="G207" s="200">
        <v>3900</v>
      </c>
      <c r="H207" s="216">
        <v>5000</v>
      </c>
      <c r="I207" s="216">
        <v>5000</v>
      </c>
      <c r="J207" s="240">
        <f t="shared" si="4"/>
        <v>1</v>
      </c>
    </row>
    <row r="208" spans="1:10" s="13" customFormat="1" ht="67.5" customHeight="1" x14ac:dyDescent="0.2">
      <c r="A208" s="48"/>
      <c r="B208" s="48"/>
      <c r="C208" s="49"/>
      <c r="D208" s="14" t="s">
        <v>293</v>
      </c>
      <c r="E208" s="76"/>
      <c r="F208" s="36"/>
      <c r="G208" s="204">
        <f>SUM(G210:G212)</f>
        <v>5100</v>
      </c>
      <c r="H208" s="204">
        <f>SUM(H210:H212)</f>
        <v>5100</v>
      </c>
      <c r="I208" s="204">
        <f>SUM(I210:I212)</f>
        <v>5000</v>
      </c>
      <c r="J208" s="236">
        <f t="shared" si="4"/>
        <v>0.98039215686274506</v>
      </c>
    </row>
    <row r="209" spans="1:10" s="13" customFormat="1" ht="21.75" customHeight="1" x14ac:dyDescent="0.2">
      <c r="A209" s="48"/>
      <c r="B209" s="48"/>
      <c r="C209" s="49"/>
      <c r="D209" s="39" t="s">
        <v>505</v>
      </c>
      <c r="E209" s="76"/>
      <c r="F209" s="36"/>
      <c r="G209" s="205"/>
      <c r="H209" s="187"/>
      <c r="I209" s="187"/>
      <c r="J209" s="236" t="str">
        <f t="shared" si="4"/>
        <v xml:space="preserve"> </v>
      </c>
    </row>
    <row r="210" spans="1:10" s="13" customFormat="1" ht="48" customHeight="1" x14ac:dyDescent="0.2">
      <c r="A210" s="48"/>
      <c r="B210" s="48"/>
      <c r="C210" s="49"/>
      <c r="D210" s="51" t="s">
        <v>294</v>
      </c>
      <c r="E210" s="77"/>
      <c r="F210" s="14" t="s">
        <v>465</v>
      </c>
      <c r="G210" s="200">
        <v>700</v>
      </c>
      <c r="H210" s="207">
        <v>700</v>
      </c>
      <c r="I210" s="207">
        <v>600</v>
      </c>
      <c r="J210" s="240">
        <f t="shared" si="4"/>
        <v>0.8571428571428571</v>
      </c>
    </row>
    <row r="211" spans="1:10" s="13" customFormat="1" ht="68.25" customHeight="1" x14ac:dyDescent="0.2">
      <c r="A211" s="48"/>
      <c r="B211" s="48"/>
      <c r="C211" s="49"/>
      <c r="D211" s="51" t="s">
        <v>464</v>
      </c>
      <c r="E211" s="77"/>
      <c r="F211" s="36" t="s">
        <v>63</v>
      </c>
      <c r="G211" s="200">
        <v>900</v>
      </c>
      <c r="H211" s="207">
        <v>900</v>
      </c>
      <c r="I211" s="207">
        <v>900</v>
      </c>
      <c r="J211" s="240">
        <f t="shared" si="4"/>
        <v>1</v>
      </c>
    </row>
    <row r="212" spans="1:10" ht="61.5" customHeight="1" x14ac:dyDescent="0.25">
      <c r="A212" s="100"/>
      <c r="B212" s="100"/>
      <c r="C212" s="101"/>
      <c r="D212" s="98" t="s">
        <v>420</v>
      </c>
      <c r="E212" s="99"/>
      <c r="F212" s="95" t="s">
        <v>421</v>
      </c>
      <c r="G212" s="214">
        <v>3500</v>
      </c>
      <c r="H212" s="200">
        <v>3500</v>
      </c>
      <c r="I212" s="200">
        <v>3500</v>
      </c>
      <c r="J212" s="240">
        <f t="shared" si="4"/>
        <v>1</v>
      </c>
    </row>
    <row r="213" spans="1:10" s="13" customFormat="1" ht="124.5" customHeight="1" x14ac:dyDescent="0.2">
      <c r="A213" s="48"/>
      <c r="B213" s="48"/>
      <c r="C213" s="49"/>
      <c r="D213" s="14" t="s">
        <v>308</v>
      </c>
      <c r="E213" s="76"/>
      <c r="F213" s="67" t="s">
        <v>422</v>
      </c>
      <c r="G213" s="185">
        <v>8000</v>
      </c>
      <c r="H213" s="187">
        <v>6681.2</v>
      </c>
      <c r="I213" s="187">
        <v>6681</v>
      </c>
      <c r="J213" s="236">
        <f t="shared" si="4"/>
        <v>0.99997006525773813</v>
      </c>
    </row>
    <row r="214" spans="1:10" s="13" customFormat="1" ht="88.5" customHeight="1" x14ac:dyDescent="0.2">
      <c r="A214" s="48"/>
      <c r="B214" s="48"/>
      <c r="C214" s="49"/>
      <c r="D214" s="14" t="s">
        <v>309</v>
      </c>
      <c r="E214" s="76"/>
      <c r="F214" s="15"/>
      <c r="G214" s="185">
        <f>G216+G217</f>
        <v>14900</v>
      </c>
      <c r="H214" s="185">
        <f>H216+H217</f>
        <v>10218.799999999999</v>
      </c>
      <c r="I214" s="185">
        <f>I216+I217</f>
        <v>10213.5</v>
      </c>
      <c r="J214" s="236">
        <f t="shared" si="4"/>
        <v>0.99948134810349554</v>
      </c>
    </row>
    <row r="215" spans="1:10" s="13" customFormat="1" ht="18" customHeight="1" x14ac:dyDescent="0.2">
      <c r="A215" s="48"/>
      <c r="B215" s="48"/>
      <c r="C215" s="49"/>
      <c r="D215" s="166" t="s">
        <v>505</v>
      </c>
      <c r="E215" s="76"/>
      <c r="G215" s="185"/>
      <c r="H215" s="187"/>
      <c r="I215" s="187"/>
      <c r="J215" s="236" t="str">
        <f t="shared" si="4"/>
        <v xml:space="preserve"> </v>
      </c>
    </row>
    <row r="216" spans="1:10" s="83" customFormat="1" ht="108.75" customHeight="1" x14ac:dyDescent="0.2">
      <c r="A216" s="100"/>
      <c r="B216" s="100"/>
      <c r="C216" s="101"/>
      <c r="D216" s="113" t="s">
        <v>423</v>
      </c>
      <c r="E216" s="99"/>
      <c r="F216" s="67" t="s">
        <v>310</v>
      </c>
      <c r="G216" s="213">
        <v>10000</v>
      </c>
      <c r="H216" s="221">
        <v>10218.799999999999</v>
      </c>
      <c r="I216" s="221">
        <v>10213.5</v>
      </c>
      <c r="J216" s="240">
        <f t="shared" si="4"/>
        <v>0.99948134810349554</v>
      </c>
    </row>
    <row r="217" spans="1:10" s="83" customFormat="1" ht="48" customHeight="1" x14ac:dyDescent="0.2">
      <c r="A217" s="100"/>
      <c r="B217" s="100"/>
      <c r="C217" s="101"/>
      <c r="D217" s="113" t="s">
        <v>424</v>
      </c>
      <c r="E217" s="99"/>
      <c r="F217" s="67" t="s">
        <v>454</v>
      </c>
      <c r="G217" s="222">
        <v>4900</v>
      </c>
      <c r="H217" s="221">
        <v>0</v>
      </c>
      <c r="I217" s="221">
        <v>0</v>
      </c>
      <c r="J217" s="240" t="str">
        <f t="shared" si="4"/>
        <v xml:space="preserve"> </v>
      </c>
    </row>
    <row r="218" spans="1:10" s="13" customFormat="1" ht="60.75" customHeight="1" x14ac:dyDescent="0.2">
      <c r="A218" s="100"/>
      <c r="B218" s="100"/>
      <c r="C218" s="101"/>
      <c r="D218" s="67" t="s">
        <v>425</v>
      </c>
      <c r="E218" s="99"/>
      <c r="F218" s="95" t="s">
        <v>63</v>
      </c>
      <c r="G218" s="211">
        <v>20000</v>
      </c>
      <c r="H218" s="187">
        <v>0</v>
      </c>
      <c r="I218" s="187">
        <v>0</v>
      </c>
      <c r="J218" s="236" t="str">
        <f t="shared" si="4"/>
        <v xml:space="preserve"> </v>
      </c>
    </row>
    <row r="219" spans="1:10" s="13" customFormat="1" ht="72" customHeight="1" x14ac:dyDescent="0.2">
      <c r="A219" s="100"/>
      <c r="B219" s="100"/>
      <c r="C219" s="101"/>
      <c r="D219" s="67" t="s">
        <v>425</v>
      </c>
      <c r="E219" s="99"/>
      <c r="F219" s="159" t="s">
        <v>514</v>
      </c>
      <c r="G219" s="194">
        <v>0</v>
      </c>
      <c r="H219" s="187">
        <v>20000</v>
      </c>
      <c r="I219" s="187">
        <v>19992</v>
      </c>
      <c r="J219" s="236">
        <f t="shared" si="4"/>
        <v>0.99960000000000004</v>
      </c>
    </row>
    <row r="220" spans="1:10" s="13" customFormat="1" ht="159.75" customHeight="1" x14ac:dyDescent="0.2">
      <c r="A220" s="48"/>
      <c r="B220" s="48"/>
      <c r="C220" s="49"/>
      <c r="D220" s="50" t="s">
        <v>466</v>
      </c>
      <c r="E220" s="53"/>
      <c r="F220" s="67" t="s">
        <v>426</v>
      </c>
      <c r="G220" s="185">
        <v>54000</v>
      </c>
      <c r="H220" s="185">
        <v>54000</v>
      </c>
      <c r="I220" s="209">
        <v>54000</v>
      </c>
      <c r="J220" s="236">
        <f t="shared" si="4"/>
        <v>1</v>
      </c>
    </row>
    <row r="221" spans="1:10" s="13" customFormat="1" ht="81" customHeight="1" x14ac:dyDescent="0.2">
      <c r="A221" s="48"/>
      <c r="B221" s="48"/>
      <c r="C221" s="49"/>
      <c r="D221" s="50" t="s">
        <v>145</v>
      </c>
      <c r="E221" s="76"/>
      <c r="F221" s="40" t="s">
        <v>427</v>
      </c>
      <c r="G221" s="204">
        <v>17600</v>
      </c>
      <c r="H221" s="187">
        <v>14623.8</v>
      </c>
      <c r="I221" s="187">
        <v>14623.8</v>
      </c>
      <c r="J221" s="236">
        <f t="shared" si="4"/>
        <v>1</v>
      </c>
    </row>
    <row r="222" spans="1:10" s="13" customFormat="1" ht="71.25" customHeight="1" x14ac:dyDescent="0.2">
      <c r="A222" s="48"/>
      <c r="B222" s="48"/>
      <c r="C222" s="49"/>
      <c r="D222" s="50" t="s">
        <v>146</v>
      </c>
      <c r="E222" s="77"/>
      <c r="G222" s="204">
        <f>SUM(G224:G226)</f>
        <v>22500</v>
      </c>
      <c r="H222" s="204">
        <f>SUM(H224:H226)</f>
        <v>22500</v>
      </c>
      <c r="I222" s="204">
        <f>SUM(I224:I226)</f>
        <v>22500</v>
      </c>
      <c r="J222" s="236">
        <f t="shared" si="4"/>
        <v>1</v>
      </c>
    </row>
    <row r="223" spans="1:10" s="13" customFormat="1" ht="18" customHeight="1" x14ac:dyDescent="0.2">
      <c r="A223" s="48"/>
      <c r="B223" s="48"/>
      <c r="C223" s="49"/>
      <c r="D223" s="166" t="s">
        <v>505</v>
      </c>
      <c r="E223" s="76"/>
      <c r="F223" s="15"/>
      <c r="G223" s="185"/>
      <c r="H223" s="187"/>
      <c r="I223" s="187"/>
      <c r="J223" s="236" t="str">
        <f>IF(I223=0," ",I223/H223)</f>
        <v xml:space="preserve"> </v>
      </c>
    </row>
    <row r="224" spans="1:10" s="13" customFormat="1" ht="89.25" customHeight="1" x14ac:dyDescent="0.2">
      <c r="A224" s="48"/>
      <c r="B224" s="48"/>
      <c r="C224" s="49"/>
      <c r="D224" s="50" t="s">
        <v>146</v>
      </c>
      <c r="E224" s="77"/>
      <c r="F224" s="40" t="s">
        <v>427</v>
      </c>
      <c r="G224" s="204">
        <v>22500</v>
      </c>
      <c r="H224" s="193">
        <v>0</v>
      </c>
      <c r="I224" s="193">
        <v>0</v>
      </c>
      <c r="J224" s="236"/>
    </row>
    <row r="225" spans="1:10" s="13" customFormat="1" ht="71.25" customHeight="1" x14ac:dyDescent="0.2">
      <c r="A225" s="48"/>
      <c r="B225" s="48"/>
      <c r="C225" s="49"/>
      <c r="D225" s="158" t="s">
        <v>332</v>
      </c>
      <c r="E225" s="158"/>
      <c r="F225" s="162" t="s">
        <v>155</v>
      </c>
      <c r="G225" s="204">
        <v>0</v>
      </c>
      <c r="H225" s="187">
        <v>20000</v>
      </c>
      <c r="I225" s="187">
        <v>20000</v>
      </c>
      <c r="J225" s="236">
        <f t="shared" si="4"/>
        <v>1</v>
      </c>
    </row>
    <row r="226" spans="1:10" s="13" customFormat="1" ht="80.25" customHeight="1" x14ac:dyDescent="0.2">
      <c r="A226" s="48"/>
      <c r="B226" s="48"/>
      <c r="C226" s="49"/>
      <c r="D226" s="158" t="s">
        <v>333</v>
      </c>
      <c r="E226" s="158"/>
      <c r="F226" s="162" t="s">
        <v>155</v>
      </c>
      <c r="G226" s="204">
        <v>0</v>
      </c>
      <c r="H226" s="187">
        <v>2500</v>
      </c>
      <c r="I226" s="187">
        <v>2500</v>
      </c>
      <c r="J226" s="236">
        <f t="shared" si="4"/>
        <v>1</v>
      </c>
    </row>
    <row r="227" spans="1:10" s="13" customFormat="1" ht="118.5" customHeight="1" x14ac:dyDescent="0.2">
      <c r="A227" s="48"/>
      <c r="B227" s="48"/>
      <c r="C227" s="49"/>
      <c r="D227" s="114" t="s">
        <v>428</v>
      </c>
      <c r="E227" s="77"/>
      <c r="F227" s="40" t="s">
        <v>311</v>
      </c>
      <c r="G227" s="185">
        <v>3000</v>
      </c>
      <c r="H227" s="187">
        <v>3000</v>
      </c>
      <c r="I227" s="187">
        <v>3000</v>
      </c>
      <c r="J227" s="236">
        <f t="shared" si="4"/>
        <v>1</v>
      </c>
    </row>
    <row r="228" spans="1:10" s="13" customFormat="1" ht="46.5" customHeight="1" x14ac:dyDescent="0.2">
      <c r="A228" s="48"/>
      <c r="B228" s="48"/>
      <c r="C228" s="49"/>
      <c r="D228" s="50" t="s">
        <v>467</v>
      </c>
      <c r="E228" s="77"/>
      <c r="F228" s="36"/>
      <c r="G228" s="185">
        <f>SUM(G230:G235)</f>
        <v>68500</v>
      </c>
      <c r="H228" s="185">
        <f>SUM(H230:H235)</f>
        <v>68500</v>
      </c>
      <c r="I228" s="185">
        <f>SUM(I230:I235)</f>
        <v>68156.399999999994</v>
      </c>
      <c r="J228" s="236">
        <f>IF(I228=0," ",I228/H228)</f>
        <v>0.99498394160583936</v>
      </c>
    </row>
    <row r="229" spans="1:10" s="13" customFormat="1" ht="17.25" customHeight="1" x14ac:dyDescent="0.2">
      <c r="A229" s="48"/>
      <c r="B229" s="48"/>
      <c r="C229" s="49"/>
      <c r="D229" s="166" t="s">
        <v>468</v>
      </c>
      <c r="E229" s="77"/>
      <c r="F229" s="36"/>
      <c r="G229" s="204"/>
      <c r="H229" s="207"/>
      <c r="I229" s="207"/>
      <c r="J229" s="236" t="str">
        <f t="shared" si="4"/>
        <v xml:space="preserve"> </v>
      </c>
    </row>
    <row r="230" spans="1:10" s="13" customFormat="1" ht="57" customHeight="1" x14ac:dyDescent="0.2">
      <c r="A230" s="48"/>
      <c r="B230" s="48"/>
      <c r="C230" s="49"/>
      <c r="D230" s="51" t="s">
        <v>312</v>
      </c>
      <c r="E230" s="77"/>
      <c r="F230" s="36" t="s">
        <v>58</v>
      </c>
      <c r="G230" s="205">
        <v>25400</v>
      </c>
      <c r="H230" s="207">
        <v>25400</v>
      </c>
      <c r="I230" s="207">
        <v>25204.799999999999</v>
      </c>
      <c r="J230" s="240">
        <f t="shared" si="4"/>
        <v>0.99231496062992119</v>
      </c>
    </row>
    <row r="231" spans="1:10" s="13" customFormat="1" ht="78" customHeight="1" x14ac:dyDescent="0.2">
      <c r="A231" s="48"/>
      <c r="B231" s="48"/>
      <c r="C231" s="49"/>
      <c r="D231" s="155" t="s">
        <v>334</v>
      </c>
      <c r="E231" s="52"/>
      <c r="F231" s="36" t="s">
        <v>82</v>
      </c>
      <c r="G231" s="205">
        <v>24600</v>
      </c>
      <c r="H231" s="200">
        <v>24600</v>
      </c>
      <c r="I231" s="213">
        <v>24461</v>
      </c>
      <c r="J231" s="240">
        <f t="shared" si="4"/>
        <v>0.99434959349593499</v>
      </c>
    </row>
    <row r="232" spans="1:10" s="13" customFormat="1" ht="74.25" customHeight="1" x14ac:dyDescent="0.2">
      <c r="A232" s="100"/>
      <c r="B232" s="100"/>
      <c r="C232" s="101"/>
      <c r="D232" s="98" t="s">
        <v>429</v>
      </c>
      <c r="E232" s="99"/>
      <c r="F232" s="67" t="s">
        <v>285</v>
      </c>
      <c r="G232" s="213">
        <v>12700</v>
      </c>
      <c r="H232" s="216">
        <v>0</v>
      </c>
      <c r="I232" s="216">
        <v>0</v>
      </c>
      <c r="J232" s="240" t="str">
        <f t="shared" si="4"/>
        <v xml:space="preserve"> </v>
      </c>
    </row>
    <row r="233" spans="1:10" s="13" customFormat="1" ht="74.25" customHeight="1" x14ac:dyDescent="0.2">
      <c r="A233" s="100"/>
      <c r="B233" s="100"/>
      <c r="C233" s="101"/>
      <c r="D233" s="98" t="s">
        <v>429</v>
      </c>
      <c r="E233" s="99"/>
      <c r="F233" s="115" t="s">
        <v>257</v>
      </c>
      <c r="G233" s="214">
        <v>0</v>
      </c>
      <c r="H233" s="216">
        <v>12700</v>
      </c>
      <c r="I233" s="216">
        <v>12690.6</v>
      </c>
      <c r="J233" s="240">
        <f t="shared" si="4"/>
        <v>0.99925984251968503</v>
      </c>
    </row>
    <row r="234" spans="1:10" ht="75" customHeight="1" x14ac:dyDescent="0.25">
      <c r="A234" s="100"/>
      <c r="B234" s="100"/>
      <c r="C234" s="101"/>
      <c r="D234" s="98" t="s">
        <v>313</v>
      </c>
      <c r="E234" s="99"/>
      <c r="F234" s="115" t="s">
        <v>82</v>
      </c>
      <c r="G234" s="213">
        <v>2600</v>
      </c>
      <c r="H234" s="200">
        <v>2600</v>
      </c>
      <c r="I234" s="200">
        <v>2600</v>
      </c>
      <c r="J234" s="240">
        <f t="shared" si="4"/>
        <v>1</v>
      </c>
    </row>
    <row r="235" spans="1:10" ht="66" customHeight="1" x14ac:dyDescent="0.25">
      <c r="A235" s="100"/>
      <c r="B235" s="100"/>
      <c r="C235" s="101"/>
      <c r="D235" s="98" t="s">
        <v>430</v>
      </c>
      <c r="E235" s="99"/>
      <c r="F235" s="115" t="s">
        <v>431</v>
      </c>
      <c r="G235" s="213">
        <v>3200</v>
      </c>
      <c r="H235" s="200">
        <v>3200</v>
      </c>
      <c r="I235" s="200">
        <v>3200</v>
      </c>
      <c r="J235" s="240">
        <f t="shared" si="4"/>
        <v>1</v>
      </c>
    </row>
    <row r="236" spans="1:10" s="13" customFormat="1" ht="223.5" customHeight="1" x14ac:dyDescent="0.2">
      <c r="A236" s="48"/>
      <c r="B236" s="48"/>
      <c r="C236" s="49"/>
      <c r="D236" s="50" t="s">
        <v>469</v>
      </c>
      <c r="E236" s="77"/>
      <c r="F236" s="115" t="s">
        <v>432</v>
      </c>
      <c r="G236" s="185">
        <v>164718.39999999999</v>
      </c>
      <c r="H236" s="187">
        <v>215752.2</v>
      </c>
      <c r="I236" s="187">
        <v>215675.81</v>
      </c>
      <c r="J236" s="236">
        <f t="shared" si="4"/>
        <v>0.99964593640296595</v>
      </c>
    </row>
    <row r="237" spans="1:10" s="13" customFormat="1" ht="87.75" customHeight="1" x14ac:dyDescent="0.2">
      <c r="A237" s="48"/>
      <c r="B237" s="48"/>
      <c r="C237" s="49"/>
      <c r="D237" s="50" t="s">
        <v>470</v>
      </c>
      <c r="E237" s="77"/>
      <c r="F237" s="95" t="s">
        <v>433</v>
      </c>
      <c r="G237" s="185">
        <v>8000</v>
      </c>
      <c r="H237" s="187">
        <v>8000</v>
      </c>
      <c r="I237" s="187">
        <v>7992</v>
      </c>
      <c r="J237" s="236">
        <f t="shared" si="4"/>
        <v>0.999</v>
      </c>
    </row>
    <row r="238" spans="1:10" s="13" customFormat="1" ht="31.5" customHeight="1" x14ac:dyDescent="0.2">
      <c r="A238" s="48"/>
      <c r="B238" s="48"/>
      <c r="C238" s="49"/>
      <c r="D238" s="2" t="s">
        <v>53</v>
      </c>
      <c r="E238" s="77"/>
      <c r="F238" s="36"/>
      <c r="G238" s="185">
        <f>SUM(G240:G242)</f>
        <v>6600</v>
      </c>
      <c r="H238" s="185">
        <f>SUM(H240:H242)</f>
        <v>6600</v>
      </c>
      <c r="I238" s="185">
        <f>SUM(I240:I242)</f>
        <v>6600</v>
      </c>
      <c r="J238" s="236">
        <f t="shared" si="4"/>
        <v>1</v>
      </c>
    </row>
    <row r="239" spans="1:10" s="13" customFormat="1" ht="20.25" customHeight="1" x14ac:dyDescent="0.2">
      <c r="A239" s="48"/>
      <c r="B239" s="48"/>
      <c r="C239" s="49"/>
      <c r="D239" s="39" t="s">
        <v>505</v>
      </c>
      <c r="E239" s="52"/>
      <c r="F239" s="36"/>
      <c r="G239" s="185"/>
      <c r="H239" s="200"/>
      <c r="I239" s="200"/>
      <c r="J239" s="236" t="str">
        <f t="shared" si="4"/>
        <v xml:space="preserve"> </v>
      </c>
    </row>
    <row r="240" spans="1:10" s="13" customFormat="1" ht="94.5" customHeight="1" x14ac:dyDescent="0.2">
      <c r="A240" s="48"/>
      <c r="B240" s="48"/>
      <c r="C240" s="49"/>
      <c r="D240" s="1" t="s">
        <v>471</v>
      </c>
      <c r="E240" s="77"/>
      <c r="F240" s="40" t="s">
        <v>314</v>
      </c>
      <c r="G240" s="200">
        <v>3500</v>
      </c>
      <c r="H240" s="216">
        <v>3500</v>
      </c>
      <c r="I240" s="216">
        <v>3500</v>
      </c>
      <c r="J240" s="240">
        <f t="shared" si="4"/>
        <v>1</v>
      </c>
    </row>
    <row r="241" spans="1:10" s="13" customFormat="1" ht="60" customHeight="1" x14ac:dyDescent="0.2">
      <c r="A241" s="48"/>
      <c r="B241" s="48"/>
      <c r="C241" s="49"/>
      <c r="D241" s="38" t="s">
        <v>315</v>
      </c>
      <c r="E241" s="77"/>
      <c r="F241" s="40" t="s">
        <v>514</v>
      </c>
      <c r="G241" s="200">
        <v>3100</v>
      </c>
      <c r="H241" s="207">
        <v>0</v>
      </c>
      <c r="I241" s="207">
        <v>0</v>
      </c>
      <c r="J241" s="240" t="str">
        <f t="shared" si="4"/>
        <v xml:space="preserve"> </v>
      </c>
    </row>
    <row r="242" spans="1:10" s="13" customFormat="1" ht="128.25" customHeight="1" x14ac:dyDescent="0.2">
      <c r="A242" s="48"/>
      <c r="B242" s="48"/>
      <c r="C242" s="49"/>
      <c r="D242" s="170" t="s">
        <v>335</v>
      </c>
      <c r="E242" s="169"/>
      <c r="F242" s="162" t="s">
        <v>336</v>
      </c>
      <c r="G242" s="200">
        <v>0</v>
      </c>
      <c r="H242" s="207">
        <v>3100</v>
      </c>
      <c r="I242" s="207">
        <v>3100</v>
      </c>
      <c r="J242" s="240">
        <f>IF(I242=0," ",I242/H242)</f>
        <v>1</v>
      </c>
    </row>
    <row r="243" spans="1:10" s="13" customFormat="1" ht="146.25" customHeight="1" x14ac:dyDescent="0.2">
      <c r="A243" s="48"/>
      <c r="B243" s="48"/>
      <c r="C243" s="49"/>
      <c r="D243" s="50" t="s">
        <v>472</v>
      </c>
      <c r="E243" s="77"/>
      <c r="F243" s="95" t="s">
        <v>434</v>
      </c>
      <c r="G243" s="185">
        <v>62000</v>
      </c>
      <c r="H243" s="187">
        <v>62000</v>
      </c>
      <c r="I243" s="187">
        <v>62000</v>
      </c>
      <c r="J243" s="236">
        <f t="shared" si="4"/>
        <v>1</v>
      </c>
    </row>
    <row r="244" spans="1:10" s="13" customFormat="1" ht="53.25" customHeight="1" x14ac:dyDescent="0.2">
      <c r="A244" s="48"/>
      <c r="B244" s="48"/>
      <c r="C244" s="49"/>
      <c r="D244" s="2" t="s">
        <v>316</v>
      </c>
      <c r="E244" s="77"/>
      <c r="F244" s="36"/>
      <c r="G244" s="185">
        <f>G246+G247</f>
        <v>60500</v>
      </c>
      <c r="H244" s="185">
        <f>H246+H247</f>
        <v>60500</v>
      </c>
      <c r="I244" s="185">
        <f>I246+I247</f>
        <v>60500</v>
      </c>
      <c r="J244" s="236">
        <f t="shared" si="4"/>
        <v>1</v>
      </c>
    </row>
    <row r="245" spans="1:10" s="13" customFormat="1" ht="18" customHeight="1" x14ac:dyDescent="0.2">
      <c r="A245" s="48"/>
      <c r="B245" s="48"/>
      <c r="C245" s="49"/>
      <c r="D245" s="166" t="s">
        <v>505</v>
      </c>
      <c r="E245" s="52"/>
      <c r="F245" s="36"/>
      <c r="G245" s="204"/>
      <c r="H245" s="200"/>
      <c r="I245" s="213"/>
      <c r="J245" s="236" t="str">
        <f t="shared" si="4"/>
        <v xml:space="preserve"> </v>
      </c>
    </row>
    <row r="246" spans="1:10" s="13" customFormat="1" ht="211.5" customHeight="1" x14ac:dyDescent="0.2">
      <c r="A246" s="48"/>
      <c r="B246" s="48"/>
      <c r="C246" s="49"/>
      <c r="D246" s="1" t="s">
        <v>59</v>
      </c>
      <c r="E246" s="77"/>
      <c r="F246" s="40" t="s">
        <v>318</v>
      </c>
      <c r="G246" s="205">
        <v>48500</v>
      </c>
      <c r="H246" s="207">
        <v>48500</v>
      </c>
      <c r="I246" s="207">
        <v>48500</v>
      </c>
      <c r="J246" s="240">
        <f t="shared" si="4"/>
        <v>1</v>
      </c>
    </row>
    <row r="247" spans="1:10" s="13" customFormat="1" ht="95.25" customHeight="1" x14ac:dyDescent="0.2">
      <c r="A247" s="48"/>
      <c r="B247" s="48"/>
      <c r="C247" s="49"/>
      <c r="D247" s="51" t="s">
        <v>319</v>
      </c>
      <c r="E247" s="77"/>
      <c r="F247" s="95" t="s">
        <v>435</v>
      </c>
      <c r="G247" s="205">
        <v>12000</v>
      </c>
      <c r="H247" s="207">
        <v>12000</v>
      </c>
      <c r="I247" s="207">
        <v>12000</v>
      </c>
      <c r="J247" s="240">
        <f t="shared" ref="J247:J310" si="5">IF(I247=0," ",I247/H247)</f>
        <v>1</v>
      </c>
    </row>
    <row r="248" spans="1:10" s="13" customFormat="1" ht="43.5" customHeight="1" x14ac:dyDescent="0.2">
      <c r="A248" s="48"/>
      <c r="B248" s="48"/>
      <c r="C248" s="49"/>
      <c r="D248" s="2" t="s">
        <v>320</v>
      </c>
      <c r="E248" s="77"/>
      <c r="F248" s="36"/>
      <c r="G248" s="185">
        <f>G250+G256+G265+G269+G273+G278</f>
        <v>39900</v>
      </c>
      <c r="H248" s="185">
        <f>H250+H256+H265+H269+H273+H278</f>
        <v>39900</v>
      </c>
      <c r="I248" s="185">
        <f>I250+I256+I265+I269+I273+I278</f>
        <v>39482.800000000003</v>
      </c>
      <c r="J248" s="236">
        <f t="shared" si="5"/>
        <v>0.98954385964912284</v>
      </c>
    </row>
    <row r="249" spans="1:10" s="13" customFormat="1" ht="18" customHeight="1" x14ac:dyDescent="0.2">
      <c r="A249" s="48"/>
      <c r="B249" s="48"/>
      <c r="C249" s="49"/>
      <c r="D249" s="166" t="s">
        <v>468</v>
      </c>
      <c r="E249" s="77"/>
      <c r="F249" s="36"/>
      <c r="G249" s="204"/>
      <c r="H249" s="198"/>
      <c r="I249" s="198"/>
      <c r="J249" s="236" t="str">
        <f t="shared" si="5"/>
        <v xml:space="preserve"> </v>
      </c>
    </row>
    <row r="250" spans="1:10" s="13" customFormat="1" ht="57.75" customHeight="1" x14ac:dyDescent="0.2">
      <c r="A250" s="48"/>
      <c r="B250" s="48"/>
      <c r="C250" s="49"/>
      <c r="D250" s="14" t="s">
        <v>321</v>
      </c>
      <c r="E250" s="52"/>
      <c r="F250" s="36"/>
      <c r="G250" s="204">
        <f>SUM(G252:G255)</f>
        <v>12000</v>
      </c>
      <c r="H250" s="204">
        <f>SUM(H252:H255)</f>
        <v>7682</v>
      </c>
      <c r="I250" s="204">
        <f>SUM(I252:I255)</f>
        <v>7470</v>
      </c>
      <c r="J250" s="236">
        <f t="shared" si="5"/>
        <v>0.97240302004686274</v>
      </c>
    </row>
    <row r="251" spans="1:10" s="13" customFormat="1" ht="17.25" customHeight="1" x14ac:dyDescent="0.2">
      <c r="A251" s="48"/>
      <c r="B251" s="48"/>
      <c r="C251" s="49"/>
      <c r="D251" s="39" t="s">
        <v>468</v>
      </c>
      <c r="E251" s="52"/>
      <c r="F251" s="36"/>
      <c r="G251" s="205"/>
      <c r="H251" s="200"/>
      <c r="I251" s="200"/>
      <c r="J251" s="236" t="str">
        <f t="shared" si="5"/>
        <v xml:space="preserve"> </v>
      </c>
    </row>
    <row r="252" spans="1:10" s="13" customFormat="1" ht="61.5" customHeight="1" x14ac:dyDescent="0.2">
      <c r="A252" s="48"/>
      <c r="B252" s="48"/>
      <c r="C252" s="49"/>
      <c r="D252" s="38" t="s">
        <v>322</v>
      </c>
      <c r="E252" s="52"/>
      <c r="F252" s="40" t="s">
        <v>344</v>
      </c>
      <c r="G252" s="200">
        <v>4500</v>
      </c>
      <c r="H252" s="200">
        <v>4500</v>
      </c>
      <c r="I252" s="200">
        <v>4500</v>
      </c>
      <c r="J252" s="240">
        <f t="shared" si="5"/>
        <v>1</v>
      </c>
    </row>
    <row r="253" spans="1:10" s="13" customFormat="1" ht="58.5" customHeight="1" x14ac:dyDescent="0.2">
      <c r="A253" s="48"/>
      <c r="B253" s="48"/>
      <c r="C253" s="49"/>
      <c r="D253" s="113" t="s">
        <v>436</v>
      </c>
      <c r="E253" s="115"/>
      <c r="F253" s="115" t="s">
        <v>437</v>
      </c>
      <c r="G253" s="214">
        <v>3000</v>
      </c>
      <c r="H253" s="200">
        <v>212</v>
      </c>
      <c r="I253" s="200">
        <v>0</v>
      </c>
      <c r="J253" s="240" t="str">
        <f t="shared" si="5"/>
        <v xml:space="preserve"> </v>
      </c>
    </row>
    <row r="254" spans="1:10" ht="69.75" customHeight="1" x14ac:dyDescent="0.25">
      <c r="A254" s="48"/>
      <c r="B254" s="48"/>
      <c r="C254" s="49"/>
      <c r="D254" s="113" t="s">
        <v>438</v>
      </c>
      <c r="E254" s="116"/>
      <c r="F254" s="115" t="s">
        <v>439</v>
      </c>
      <c r="G254" s="223">
        <v>4500</v>
      </c>
      <c r="H254" s="200">
        <v>0</v>
      </c>
      <c r="I254" s="200">
        <v>0</v>
      </c>
      <c r="J254" s="240" t="str">
        <f t="shared" si="5"/>
        <v xml:space="preserve"> </v>
      </c>
    </row>
    <row r="255" spans="1:10" ht="69.75" customHeight="1" x14ac:dyDescent="0.25">
      <c r="A255" s="48"/>
      <c r="B255" s="48"/>
      <c r="C255" s="49"/>
      <c r="D255" s="113" t="s">
        <v>438</v>
      </c>
      <c r="E255" s="116"/>
      <c r="F255" s="162" t="s">
        <v>337</v>
      </c>
      <c r="G255" s="224">
        <v>0</v>
      </c>
      <c r="H255" s="224">
        <v>2970</v>
      </c>
      <c r="I255" s="224">
        <v>2970</v>
      </c>
      <c r="J255" s="240">
        <f t="shared" si="5"/>
        <v>1</v>
      </c>
    </row>
    <row r="256" spans="1:10" s="13" customFormat="1" ht="54.75" customHeight="1" x14ac:dyDescent="0.2">
      <c r="A256" s="48"/>
      <c r="B256" s="48"/>
      <c r="C256" s="49"/>
      <c r="D256" s="14" t="s">
        <v>345</v>
      </c>
      <c r="E256" s="76"/>
      <c r="F256" s="36"/>
      <c r="G256" s="225">
        <f>SUM(G258:G264)</f>
        <v>13500</v>
      </c>
      <c r="H256" s="225">
        <f>SUM(H258:H264)</f>
        <v>15688</v>
      </c>
      <c r="I256" s="225">
        <f>SUM(I258:I264)</f>
        <v>15668.2</v>
      </c>
      <c r="J256" s="236">
        <f t="shared" si="5"/>
        <v>0.99873788883222847</v>
      </c>
    </row>
    <row r="257" spans="1:10" s="13" customFormat="1" ht="18.75" customHeight="1" x14ac:dyDescent="0.2">
      <c r="A257" s="48"/>
      <c r="B257" s="48"/>
      <c r="C257" s="49"/>
      <c r="D257" s="39" t="s">
        <v>468</v>
      </c>
      <c r="E257" s="77"/>
      <c r="F257" s="36"/>
      <c r="G257" s="224"/>
      <c r="H257" s="187"/>
      <c r="I257" s="187"/>
      <c r="J257" s="236" t="str">
        <f t="shared" si="5"/>
        <v xml:space="preserve"> </v>
      </c>
    </row>
    <row r="258" spans="1:10" s="13" customFormat="1" ht="66" customHeight="1" x14ac:dyDescent="0.2">
      <c r="A258" s="48"/>
      <c r="B258" s="48"/>
      <c r="C258" s="49"/>
      <c r="D258" s="51" t="s">
        <v>346</v>
      </c>
      <c r="E258" s="77"/>
      <c r="F258" s="40" t="s">
        <v>147</v>
      </c>
      <c r="G258" s="200">
        <v>5000</v>
      </c>
      <c r="H258" s="207">
        <v>5000</v>
      </c>
      <c r="I258" s="207">
        <v>5000</v>
      </c>
      <c r="J258" s="240">
        <f t="shared" si="5"/>
        <v>1</v>
      </c>
    </row>
    <row r="259" spans="1:10" s="13" customFormat="1" ht="57" customHeight="1" x14ac:dyDescent="0.2">
      <c r="A259" s="48"/>
      <c r="B259" s="48"/>
      <c r="C259" s="49"/>
      <c r="D259" s="51" t="s">
        <v>347</v>
      </c>
      <c r="E259" s="77"/>
      <c r="F259" s="40" t="s">
        <v>348</v>
      </c>
      <c r="G259" s="200">
        <v>3000</v>
      </c>
      <c r="H259" s="207">
        <v>3000</v>
      </c>
      <c r="I259" s="207">
        <v>3000</v>
      </c>
      <c r="J259" s="240">
        <f t="shared" si="5"/>
        <v>1</v>
      </c>
    </row>
    <row r="260" spans="1:10" ht="75.75" customHeight="1" x14ac:dyDescent="0.25">
      <c r="A260" s="48"/>
      <c r="B260" s="48"/>
      <c r="C260" s="49"/>
      <c r="D260" s="98" t="s">
        <v>440</v>
      </c>
      <c r="E260" s="112"/>
      <c r="F260" s="115" t="s">
        <v>58</v>
      </c>
      <c r="G260" s="214">
        <v>3000</v>
      </c>
      <c r="H260" s="200">
        <v>0</v>
      </c>
      <c r="I260" s="200">
        <v>0</v>
      </c>
      <c r="J260" s="240" t="str">
        <f t="shared" si="5"/>
        <v xml:space="preserve"> </v>
      </c>
    </row>
    <row r="261" spans="1:10" ht="75.75" customHeight="1" x14ac:dyDescent="0.25">
      <c r="A261" s="48"/>
      <c r="B261" s="48"/>
      <c r="C261" s="49"/>
      <c r="D261" s="160" t="s">
        <v>440</v>
      </c>
      <c r="E261" s="161"/>
      <c r="F261" s="162" t="s">
        <v>338</v>
      </c>
      <c r="G261" s="214">
        <v>0</v>
      </c>
      <c r="H261" s="200">
        <v>3000</v>
      </c>
      <c r="I261" s="200">
        <v>3000</v>
      </c>
      <c r="J261" s="240">
        <f t="shared" si="5"/>
        <v>1</v>
      </c>
    </row>
    <row r="262" spans="1:10" ht="86.25" customHeight="1" x14ac:dyDescent="0.25">
      <c r="A262" s="48"/>
      <c r="B262" s="48"/>
      <c r="C262" s="49"/>
      <c r="D262" s="160" t="s">
        <v>441</v>
      </c>
      <c r="E262" s="161"/>
      <c r="F262" s="162" t="s">
        <v>58</v>
      </c>
      <c r="G262" s="200">
        <v>2500</v>
      </c>
      <c r="H262" s="200">
        <v>0</v>
      </c>
      <c r="I262" s="200">
        <v>0</v>
      </c>
      <c r="J262" s="240" t="str">
        <f t="shared" si="5"/>
        <v xml:space="preserve"> </v>
      </c>
    </row>
    <row r="263" spans="1:10" ht="86.25" customHeight="1" x14ac:dyDescent="0.25">
      <c r="A263" s="48"/>
      <c r="B263" s="48"/>
      <c r="C263" s="49"/>
      <c r="D263" s="160" t="s">
        <v>35</v>
      </c>
      <c r="E263" s="161"/>
      <c r="F263" s="162" t="s">
        <v>58</v>
      </c>
      <c r="G263" s="224">
        <v>0</v>
      </c>
      <c r="H263" s="224">
        <v>2500</v>
      </c>
      <c r="I263" s="224">
        <v>2480.1999999999998</v>
      </c>
      <c r="J263" s="240">
        <f t="shared" si="5"/>
        <v>0.99207999999999996</v>
      </c>
    </row>
    <row r="264" spans="1:10" ht="77.25" customHeight="1" x14ac:dyDescent="0.25">
      <c r="A264" s="48"/>
      <c r="B264" s="48"/>
      <c r="C264" s="49"/>
      <c r="D264" s="160" t="s">
        <v>339</v>
      </c>
      <c r="E264" s="161"/>
      <c r="F264" s="162" t="s">
        <v>58</v>
      </c>
      <c r="G264" s="224">
        <v>0</v>
      </c>
      <c r="H264" s="224">
        <v>2188</v>
      </c>
      <c r="I264" s="224">
        <v>2188</v>
      </c>
      <c r="J264" s="240">
        <f t="shared" si="5"/>
        <v>1</v>
      </c>
    </row>
    <row r="265" spans="1:10" s="13" customFormat="1" ht="43.5" customHeight="1" x14ac:dyDescent="0.2">
      <c r="A265" s="48"/>
      <c r="B265" s="48"/>
      <c r="C265" s="49"/>
      <c r="D265" s="105" t="s">
        <v>349</v>
      </c>
      <c r="E265" s="110"/>
      <c r="F265" s="163"/>
      <c r="G265" s="225">
        <f>SUM(G267:G268)</f>
        <v>3000</v>
      </c>
      <c r="H265" s="225">
        <f>SUM(H267:H268)</f>
        <v>4600</v>
      </c>
      <c r="I265" s="225">
        <f>SUM(I267:I268)</f>
        <v>4600</v>
      </c>
      <c r="J265" s="236">
        <f t="shared" si="5"/>
        <v>1</v>
      </c>
    </row>
    <row r="266" spans="1:10" s="13" customFormat="1" ht="19.5" customHeight="1" x14ac:dyDescent="0.2">
      <c r="A266" s="48"/>
      <c r="B266" s="48"/>
      <c r="C266" s="49"/>
      <c r="D266" s="167" t="s">
        <v>468</v>
      </c>
      <c r="E266" s="110"/>
      <c r="F266" s="111"/>
      <c r="G266" s="224"/>
      <c r="H266" s="187"/>
      <c r="I266" s="187"/>
      <c r="J266" s="236" t="str">
        <f t="shared" si="5"/>
        <v xml:space="preserve"> </v>
      </c>
    </row>
    <row r="267" spans="1:10" s="13" customFormat="1" ht="57" customHeight="1" x14ac:dyDescent="0.2">
      <c r="A267" s="48"/>
      <c r="B267" s="48"/>
      <c r="C267" s="49"/>
      <c r="D267" s="155" t="s">
        <v>148</v>
      </c>
      <c r="E267" s="110"/>
      <c r="F267" s="133" t="s">
        <v>149</v>
      </c>
      <c r="G267" s="200">
        <v>3000</v>
      </c>
      <c r="H267" s="207">
        <v>3000</v>
      </c>
      <c r="I267" s="207">
        <v>3000</v>
      </c>
      <c r="J267" s="240">
        <f t="shared" si="5"/>
        <v>1</v>
      </c>
    </row>
    <row r="268" spans="1:10" s="13" customFormat="1" ht="57" customHeight="1" x14ac:dyDescent="0.2">
      <c r="A268" s="48"/>
      <c r="B268" s="48"/>
      <c r="C268" s="49"/>
      <c r="D268" s="157" t="s">
        <v>340</v>
      </c>
      <c r="E268" s="158"/>
      <c r="F268" s="162" t="s">
        <v>514</v>
      </c>
      <c r="G268" s="205">
        <v>0</v>
      </c>
      <c r="H268" s="217">
        <v>1600</v>
      </c>
      <c r="I268" s="217">
        <v>1600</v>
      </c>
      <c r="J268" s="240">
        <f t="shared" si="5"/>
        <v>1</v>
      </c>
    </row>
    <row r="269" spans="1:10" s="13" customFormat="1" ht="53.25" customHeight="1" x14ac:dyDescent="0.2">
      <c r="A269" s="48"/>
      <c r="B269" s="48"/>
      <c r="C269" s="49"/>
      <c r="D269" s="14" t="s">
        <v>350</v>
      </c>
      <c r="E269" s="77"/>
      <c r="F269" s="36"/>
      <c r="G269" s="204">
        <f>SUM(G271:G272)</f>
        <v>3500</v>
      </c>
      <c r="H269" s="204">
        <f>SUM(H271:H272)</f>
        <v>3500</v>
      </c>
      <c r="I269" s="204">
        <f>SUM(I271:I272)</f>
        <v>3500</v>
      </c>
      <c r="J269" s="236">
        <f t="shared" si="5"/>
        <v>1</v>
      </c>
    </row>
    <row r="270" spans="1:10" s="13" customFormat="1" ht="18" customHeight="1" x14ac:dyDescent="0.2">
      <c r="A270" s="48"/>
      <c r="B270" s="48"/>
      <c r="C270" s="49"/>
      <c r="D270" s="39" t="s">
        <v>468</v>
      </c>
      <c r="E270" s="52"/>
      <c r="F270" s="36"/>
      <c r="G270" s="205"/>
      <c r="H270" s="200"/>
      <c r="I270" s="200"/>
      <c r="J270" s="236" t="str">
        <f t="shared" si="5"/>
        <v xml:space="preserve"> </v>
      </c>
    </row>
    <row r="271" spans="1:10" ht="51.75" customHeight="1" x14ac:dyDescent="0.25">
      <c r="A271" s="48"/>
      <c r="B271" s="48"/>
      <c r="C271" s="49"/>
      <c r="D271" s="98" t="s">
        <v>453</v>
      </c>
      <c r="E271" s="98"/>
      <c r="F271" s="115" t="s">
        <v>442</v>
      </c>
      <c r="G271" s="214">
        <v>1500</v>
      </c>
      <c r="H271" s="200">
        <v>1500</v>
      </c>
      <c r="I271" s="200">
        <v>1500</v>
      </c>
      <c r="J271" s="240">
        <f t="shared" si="5"/>
        <v>1</v>
      </c>
    </row>
    <row r="272" spans="1:10" ht="59.25" customHeight="1" x14ac:dyDescent="0.25">
      <c r="A272" s="48"/>
      <c r="B272" s="48"/>
      <c r="C272" s="49"/>
      <c r="D272" s="98" t="s">
        <v>443</v>
      </c>
      <c r="E272" s="98"/>
      <c r="F272" s="115" t="s">
        <v>455</v>
      </c>
      <c r="G272" s="214">
        <v>2000</v>
      </c>
      <c r="H272" s="200">
        <v>2000</v>
      </c>
      <c r="I272" s="200">
        <v>2000</v>
      </c>
      <c r="J272" s="240">
        <f t="shared" si="5"/>
        <v>1</v>
      </c>
    </row>
    <row r="273" spans="1:10" s="13" customFormat="1" ht="57" customHeight="1" x14ac:dyDescent="0.2">
      <c r="A273" s="48"/>
      <c r="B273" s="48"/>
      <c r="C273" s="49"/>
      <c r="D273" s="14" t="s">
        <v>351</v>
      </c>
      <c r="E273" s="77"/>
      <c r="F273" s="36"/>
      <c r="G273" s="185">
        <f>SUM(G275:G277)</f>
        <v>6900</v>
      </c>
      <c r="H273" s="185">
        <f>SUM(H275:H277)</f>
        <v>7430</v>
      </c>
      <c r="I273" s="185">
        <f>SUM(I275:I277)</f>
        <v>7244.6</v>
      </c>
      <c r="J273" s="236">
        <f t="shared" si="5"/>
        <v>0.97504710632570668</v>
      </c>
    </row>
    <row r="274" spans="1:10" s="13" customFormat="1" ht="18" customHeight="1" x14ac:dyDescent="0.2">
      <c r="A274" s="48"/>
      <c r="B274" s="48"/>
      <c r="C274" s="49"/>
      <c r="D274" s="39" t="s">
        <v>468</v>
      </c>
      <c r="E274" s="77"/>
      <c r="F274" s="36"/>
      <c r="G274" s="200"/>
      <c r="H274" s="207"/>
      <c r="I274" s="207"/>
      <c r="J274" s="236" t="str">
        <f t="shared" si="5"/>
        <v xml:space="preserve"> </v>
      </c>
    </row>
    <row r="275" spans="1:10" s="13" customFormat="1" ht="87" customHeight="1" x14ac:dyDescent="0.2">
      <c r="A275" s="48"/>
      <c r="B275" s="48"/>
      <c r="C275" s="49"/>
      <c r="D275" s="51" t="s">
        <v>352</v>
      </c>
      <c r="E275" s="52"/>
      <c r="F275" s="40" t="s">
        <v>353</v>
      </c>
      <c r="G275" s="200">
        <v>2000</v>
      </c>
      <c r="H275" s="200">
        <v>2000</v>
      </c>
      <c r="I275" s="200">
        <v>1887.5</v>
      </c>
      <c r="J275" s="240">
        <f t="shared" si="5"/>
        <v>0.94374999999999998</v>
      </c>
    </row>
    <row r="276" spans="1:10" s="13" customFormat="1" ht="101.25" customHeight="1" x14ac:dyDescent="0.2">
      <c r="A276" s="48"/>
      <c r="B276" s="48"/>
      <c r="C276" s="49"/>
      <c r="D276" s="51" t="s">
        <v>354</v>
      </c>
      <c r="E276" s="52"/>
      <c r="F276" s="115" t="s">
        <v>444</v>
      </c>
      <c r="G276" s="200">
        <v>4900</v>
      </c>
      <c r="H276" s="200">
        <v>4900</v>
      </c>
      <c r="I276" s="200">
        <v>4827.1000000000004</v>
      </c>
      <c r="J276" s="240">
        <f t="shared" si="5"/>
        <v>0.98512244897959189</v>
      </c>
    </row>
    <row r="277" spans="1:10" s="13" customFormat="1" ht="102.75" customHeight="1" x14ac:dyDescent="0.2">
      <c r="A277" s="48"/>
      <c r="B277" s="48"/>
      <c r="C277" s="49"/>
      <c r="D277" s="156" t="s">
        <v>341</v>
      </c>
      <c r="E277" s="156"/>
      <c r="F277" s="115" t="s">
        <v>342</v>
      </c>
      <c r="G277" s="200">
        <v>0</v>
      </c>
      <c r="H277" s="200">
        <v>530</v>
      </c>
      <c r="I277" s="200">
        <v>530</v>
      </c>
      <c r="J277" s="240">
        <f t="shared" si="5"/>
        <v>1</v>
      </c>
    </row>
    <row r="278" spans="1:10" s="13" customFormat="1" ht="71.25" customHeight="1" x14ac:dyDescent="0.2">
      <c r="A278" s="48"/>
      <c r="B278" s="48"/>
      <c r="C278" s="49"/>
      <c r="D278" s="14" t="s">
        <v>355</v>
      </c>
      <c r="E278" s="52"/>
      <c r="F278" s="36"/>
      <c r="G278" s="185">
        <f>SUM(G280:G281)</f>
        <v>1000</v>
      </c>
      <c r="H278" s="185">
        <f>SUM(H280:H281)</f>
        <v>1000</v>
      </c>
      <c r="I278" s="185">
        <f>SUM(I280:I281)</f>
        <v>1000</v>
      </c>
      <c r="J278" s="236">
        <f t="shared" si="5"/>
        <v>1</v>
      </c>
    </row>
    <row r="279" spans="1:10" s="13" customFormat="1" ht="18.75" customHeight="1" x14ac:dyDescent="0.2">
      <c r="A279" s="48"/>
      <c r="B279" s="48"/>
      <c r="C279" s="49"/>
      <c r="D279" s="28" t="s">
        <v>504</v>
      </c>
      <c r="E279" s="52"/>
      <c r="F279" s="36"/>
      <c r="G279" s="185"/>
      <c r="H279" s="200"/>
      <c r="I279" s="200"/>
      <c r="J279" s="236" t="str">
        <f t="shared" si="5"/>
        <v xml:space="preserve"> </v>
      </c>
    </row>
    <row r="280" spans="1:10" s="13" customFormat="1" ht="99" customHeight="1" x14ac:dyDescent="0.2">
      <c r="A280" s="48"/>
      <c r="B280" s="48"/>
      <c r="C280" s="49"/>
      <c r="D280" s="51" t="s">
        <v>445</v>
      </c>
      <c r="E280" s="52"/>
      <c r="F280" s="40" t="s">
        <v>60</v>
      </c>
      <c r="G280" s="200">
        <v>1000</v>
      </c>
      <c r="H280" s="200">
        <v>0</v>
      </c>
      <c r="I280" s="200">
        <v>0</v>
      </c>
      <c r="J280" s="240" t="str">
        <f t="shared" si="5"/>
        <v xml:space="preserve"> </v>
      </c>
    </row>
    <row r="281" spans="1:10" s="13" customFormat="1" ht="95.25" customHeight="1" x14ac:dyDescent="0.2">
      <c r="A281" s="48"/>
      <c r="B281" s="48"/>
      <c r="C281" s="49"/>
      <c r="D281" s="157" t="s">
        <v>445</v>
      </c>
      <c r="E281" s="157"/>
      <c r="F281" s="162" t="s">
        <v>343</v>
      </c>
      <c r="G281" s="226">
        <v>0</v>
      </c>
      <c r="H281" s="200">
        <v>1000</v>
      </c>
      <c r="I281" s="200">
        <v>1000</v>
      </c>
      <c r="J281" s="240">
        <f t="shared" si="5"/>
        <v>1</v>
      </c>
    </row>
    <row r="282" spans="1:10" s="13" customFormat="1" ht="86.25" customHeight="1" x14ac:dyDescent="0.2">
      <c r="A282" s="48"/>
      <c r="B282" s="48"/>
      <c r="C282" s="49"/>
      <c r="D282" s="2" t="s">
        <v>356</v>
      </c>
      <c r="E282" s="52"/>
      <c r="F282" s="117" t="s">
        <v>446</v>
      </c>
      <c r="G282" s="227">
        <v>18200</v>
      </c>
      <c r="H282" s="185">
        <v>18200</v>
      </c>
      <c r="I282" s="185">
        <v>18200</v>
      </c>
      <c r="J282" s="236">
        <f t="shared" si="5"/>
        <v>1</v>
      </c>
    </row>
    <row r="283" spans="1:10" s="13" customFormat="1" ht="104.25" customHeight="1" x14ac:dyDescent="0.2">
      <c r="A283" s="45" t="s">
        <v>212</v>
      </c>
      <c r="B283" s="16" t="s">
        <v>205</v>
      </c>
      <c r="C283" s="45" t="s">
        <v>208</v>
      </c>
      <c r="D283" s="14" t="s">
        <v>357</v>
      </c>
      <c r="E283" s="76"/>
      <c r="F283" s="36" t="s">
        <v>358</v>
      </c>
      <c r="G283" s="185">
        <v>5880</v>
      </c>
      <c r="H283" s="187">
        <v>0</v>
      </c>
      <c r="I283" s="187">
        <v>0</v>
      </c>
      <c r="J283" s="236" t="str">
        <f t="shared" si="5"/>
        <v xml:space="preserve"> </v>
      </c>
    </row>
    <row r="284" spans="1:10" s="13" customFormat="1" ht="78" customHeight="1" x14ac:dyDescent="0.2">
      <c r="A284" s="45" t="s">
        <v>212</v>
      </c>
      <c r="B284" s="16" t="s">
        <v>211</v>
      </c>
      <c r="C284" s="45" t="s">
        <v>207</v>
      </c>
      <c r="D284" s="14" t="s">
        <v>37</v>
      </c>
      <c r="E284" s="76"/>
      <c r="F284" s="36" t="s">
        <v>38</v>
      </c>
      <c r="G284" s="185">
        <v>131855.70000000001</v>
      </c>
      <c r="H284" s="187">
        <v>131855.70000000001</v>
      </c>
      <c r="I284" s="187">
        <v>131855.70000000001</v>
      </c>
      <c r="J284" s="236">
        <f t="shared" si="5"/>
        <v>1</v>
      </c>
    </row>
    <row r="285" spans="1:10" s="13" customFormat="1" ht="60" customHeight="1" x14ac:dyDescent="0.2">
      <c r="A285" s="45" t="s">
        <v>209</v>
      </c>
      <c r="B285" s="45" t="s">
        <v>208</v>
      </c>
      <c r="C285" s="45" t="s">
        <v>207</v>
      </c>
      <c r="D285" s="14" t="s">
        <v>539</v>
      </c>
      <c r="E285" s="76"/>
      <c r="F285" s="36" t="s">
        <v>63</v>
      </c>
      <c r="G285" s="185">
        <v>77360.899999999994</v>
      </c>
      <c r="H285" s="187">
        <v>77360.899999999994</v>
      </c>
      <c r="I285" s="187">
        <v>77360.899999999994</v>
      </c>
      <c r="J285" s="236">
        <f t="shared" si="5"/>
        <v>1</v>
      </c>
    </row>
    <row r="286" spans="1:10" s="13" customFormat="1" ht="93" customHeight="1" x14ac:dyDescent="0.2">
      <c r="A286" s="45" t="s">
        <v>209</v>
      </c>
      <c r="B286" s="45" t="s">
        <v>208</v>
      </c>
      <c r="C286" s="45" t="s">
        <v>207</v>
      </c>
      <c r="D286" s="14" t="s">
        <v>359</v>
      </c>
      <c r="E286" s="76"/>
      <c r="F286" s="36" t="s">
        <v>360</v>
      </c>
      <c r="G286" s="185">
        <v>15926.6</v>
      </c>
      <c r="H286" s="185">
        <v>15926.6</v>
      </c>
      <c r="I286" s="185">
        <v>15926.6</v>
      </c>
      <c r="J286" s="236">
        <f t="shared" si="5"/>
        <v>1</v>
      </c>
    </row>
    <row r="287" spans="1:10" s="13" customFormat="1" ht="82.5" customHeight="1" x14ac:dyDescent="0.2">
      <c r="A287" s="45"/>
      <c r="B287" s="45"/>
      <c r="C287" s="45"/>
      <c r="D287" s="14"/>
      <c r="E287" s="118" t="s">
        <v>532</v>
      </c>
      <c r="F287" s="36"/>
      <c r="G287" s="177">
        <f>SUM(G288:G292)</f>
        <v>36463.199999999997</v>
      </c>
      <c r="H287" s="177">
        <f>SUM(H288:H292)</f>
        <v>70706.5</v>
      </c>
      <c r="I287" s="177">
        <f>SUM(I288:I292)</f>
        <v>70706.48</v>
      </c>
      <c r="J287" s="235">
        <f t="shared" si="5"/>
        <v>0.99999971714057401</v>
      </c>
    </row>
    <row r="288" spans="1:10" s="107" customFormat="1" ht="84" customHeight="1" x14ac:dyDescent="0.2">
      <c r="A288" s="102" t="s">
        <v>209</v>
      </c>
      <c r="B288" s="102" t="s">
        <v>208</v>
      </c>
      <c r="C288" s="102" t="s">
        <v>205</v>
      </c>
      <c r="D288" s="105" t="s">
        <v>193</v>
      </c>
      <c r="F288" s="142" t="s">
        <v>194</v>
      </c>
      <c r="G288" s="228">
        <v>36463.199999999997</v>
      </c>
      <c r="H288" s="228">
        <v>36463.199999999997</v>
      </c>
      <c r="I288" s="228">
        <v>36463.199999999997</v>
      </c>
      <c r="J288" s="239">
        <f t="shared" si="5"/>
        <v>1</v>
      </c>
    </row>
    <row r="289" spans="1:10" s="107" customFormat="1" ht="99.75" customHeight="1" x14ac:dyDescent="0.2">
      <c r="A289" s="102" t="s">
        <v>212</v>
      </c>
      <c r="B289" s="102" t="s">
        <v>205</v>
      </c>
      <c r="C289" s="104" t="s">
        <v>208</v>
      </c>
      <c r="D289" s="14" t="s">
        <v>520</v>
      </c>
      <c r="E289" s="175"/>
      <c r="F289" s="142" t="s">
        <v>524</v>
      </c>
      <c r="G289" s="228">
        <v>0</v>
      </c>
      <c r="H289" s="228">
        <v>7940</v>
      </c>
      <c r="I289" s="228">
        <v>7940</v>
      </c>
      <c r="J289" s="239">
        <f t="shared" si="5"/>
        <v>1</v>
      </c>
    </row>
    <row r="290" spans="1:10" s="107" customFormat="1" ht="75" customHeight="1" x14ac:dyDescent="0.2">
      <c r="A290" s="102" t="s">
        <v>209</v>
      </c>
      <c r="B290" s="102" t="s">
        <v>206</v>
      </c>
      <c r="C290" s="102" t="s">
        <v>207</v>
      </c>
      <c r="D290" s="14" t="s">
        <v>521</v>
      </c>
      <c r="E290" s="175"/>
      <c r="F290" s="115" t="s">
        <v>525</v>
      </c>
      <c r="G290" s="229">
        <v>0</v>
      </c>
      <c r="H290" s="229">
        <v>11369.4</v>
      </c>
      <c r="I290" s="229">
        <v>11369.39</v>
      </c>
      <c r="J290" s="239">
        <f t="shared" si="5"/>
        <v>0.99999912044610972</v>
      </c>
    </row>
    <row r="291" spans="1:10" s="107" customFormat="1" ht="72" customHeight="1" x14ac:dyDescent="0.2">
      <c r="A291" s="102" t="s">
        <v>209</v>
      </c>
      <c r="B291" s="102" t="s">
        <v>206</v>
      </c>
      <c r="C291" s="104" t="s">
        <v>207</v>
      </c>
      <c r="D291" s="14" t="s">
        <v>522</v>
      </c>
      <c r="E291" s="175"/>
      <c r="F291" s="115" t="s">
        <v>526</v>
      </c>
      <c r="G291" s="228">
        <v>0</v>
      </c>
      <c r="H291" s="228">
        <v>6993.9</v>
      </c>
      <c r="I291" s="228">
        <v>6993.89</v>
      </c>
      <c r="J291" s="239">
        <f t="shared" si="5"/>
        <v>0.99999857018258775</v>
      </c>
    </row>
    <row r="292" spans="1:10" s="107" customFormat="1" ht="127.5" customHeight="1" x14ac:dyDescent="0.2">
      <c r="A292" s="102" t="s">
        <v>209</v>
      </c>
      <c r="B292" s="102" t="s">
        <v>206</v>
      </c>
      <c r="C292" s="104" t="s">
        <v>207</v>
      </c>
      <c r="D292" s="14" t="s">
        <v>523</v>
      </c>
      <c r="E292" s="175"/>
      <c r="F292" s="115" t="s">
        <v>527</v>
      </c>
      <c r="G292" s="228">
        <v>0</v>
      </c>
      <c r="H292" s="228">
        <v>7940</v>
      </c>
      <c r="I292" s="228">
        <v>7940</v>
      </c>
      <c r="J292" s="239">
        <f t="shared" si="5"/>
        <v>1</v>
      </c>
    </row>
    <row r="293" spans="1:10" s="13" customFormat="1" ht="72" customHeight="1" x14ac:dyDescent="0.2">
      <c r="A293" s="45"/>
      <c r="B293" s="16"/>
      <c r="C293" s="69"/>
      <c r="D293" s="78"/>
      <c r="E293" s="79" t="s">
        <v>533</v>
      </c>
      <c r="F293" s="36"/>
      <c r="G293" s="177">
        <f>SUM(G294:G303)</f>
        <v>6194669.5000000009</v>
      </c>
      <c r="H293" s="177">
        <f>SUM(H294:H303)</f>
        <v>6194669.5000000009</v>
      </c>
      <c r="I293" s="177">
        <f>SUM(I294:I303)</f>
        <v>6194669.5000000009</v>
      </c>
      <c r="J293" s="235">
        <f t="shared" si="5"/>
        <v>1</v>
      </c>
    </row>
    <row r="294" spans="1:10" s="13" customFormat="1" ht="60.75" customHeight="1" x14ac:dyDescent="0.2">
      <c r="A294" s="45" t="s">
        <v>212</v>
      </c>
      <c r="B294" s="16" t="s">
        <v>211</v>
      </c>
      <c r="C294" s="69" t="s">
        <v>207</v>
      </c>
      <c r="D294" s="14" t="s">
        <v>534</v>
      </c>
      <c r="E294" s="80"/>
      <c r="F294" s="14" t="s">
        <v>39</v>
      </c>
      <c r="G294" s="187">
        <v>4719289.4000000004</v>
      </c>
      <c r="H294" s="187">
        <v>4719289.4000000004</v>
      </c>
      <c r="I294" s="187">
        <v>4719289.4000000004</v>
      </c>
      <c r="J294" s="236">
        <f t="shared" si="5"/>
        <v>1</v>
      </c>
    </row>
    <row r="295" spans="1:10" s="13" customFormat="1" ht="60.75" customHeight="1" x14ac:dyDescent="0.2">
      <c r="A295" s="45" t="s">
        <v>212</v>
      </c>
      <c r="B295" s="16" t="s">
        <v>211</v>
      </c>
      <c r="C295" s="69" t="s">
        <v>207</v>
      </c>
      <c r="D295" s="14" t="s">
        <v>40</v>
      </c>
      <c r="E295" s="80"/>
      <c r="F295" s="14" t="s">
        <v>41</v>
      </c>
      <c r="G295" s="187">
        <v>778552.7</v>
      </c>
      <c r="H295" s="187">
        <v>778552.7</v>
      </c>
      <c r="I295" s="187">
        <v>778552.7</v>
      </c>
      <c r="J295" s="236">
        <f t="shared" si="5"/>
        <v>1</v>
      </c>
    </row>
    <row r="296" spans="1:10" s="13" customFormat="1" ht="60.75" customHeight="1" x14ac:dyDescent="0.2">
      <c r="A296" s="45" t="s">
        <v>212</v>
      </c>
      <c r="B296" s="16" t="s">
        <v>211</v>
      </c>
      <c r="C296" s="69" t="s">
        <v>207</v>
      </c>
      <c r="D296" s="14" t="s">
        <v>42</v>
      </c>
      <c r="E296" s="80"/>
      <c r="F296" s="14" t="s">
        <v>236</v>
      </c>
      <c r="G296" s="187">
        <v>91354.9</v>
      </c>
      <c r="H296" s="187">
        <v>91354.9</v>
      </c>
      <c r="I296" s="187">
        <v>91354.9</v>
      </c>
      <c r="J296" s="236">
        <f t="shared" si="5"/>
        <v>1</v>
      </c>
    </row>
    <row r="297" spans="1:10" s="13" customFormat="1" ht="67.5" customHeight="1" x14ac:dyDescent="0.2">
      <c r="A297" s="45" t="s">
        <v>212</v>
      </c>
      <c r="B297" s="16" t="s">
        <v>211</v>
      </c>
      <c r="C297" s="69" t="s">
        <v>207</v>
      </c>
      <c r="D297" s="14" t="s">
        <v>85</v>
      </c>
      <c r="E297" s="80"/>
      <c r="F297" s="14" t="s">
        <v>66</v>
      </c>
      <c r="G297" s="187">
        <v>150173.70000000001</v>
      </c>
      <c r="H297" s="187">
        <v>150173.70000000001</v>
      </c>
      <c r="I297" s="187">
        <v>150173.70000000001</v>
      </c>
      <c r="J297" s="236">
        <f t="shared" si="5"/>
        <v>1</v>
      </c>
    </row>
    <row r="298" spans="1:10" s="13" customFormat="1" ht="57" customHeight="1" x14ac:dyDescent="0.2">
      <c r="A298" s="45" t="s">
        <v>212</v>
      </c>
      <c r="B298" s="16" t="s">
        <v>211</v>
      </c>
      <c r="C298" s="69" t="s">
        <v>207</v>
      </c>
      <c r="D298" s="14" t="s">
        <v>43</v>
      </c>
      <c r="E298" s="80"/>
      <c r="F298" s="36" t="s">
        <v>44</v>
      </c>
      <c r="G298" s="187">
        <v>44746.2</v>
      </c>
      <c r="H298" s="187">
        <v>44746.2</v>
      </c>
      <c r="I298" s="187">
        <v>44746.2</v>
      </c>
      <c r="J298" s="236">
        <f t="shared" si="5"/>
        <v>1</v>
      </c>
    </row>
    <row r="299" spans="1:10" s="13" customFormat="1" ht="60.75" customHeight="1" x14ac:dyDescent="0.2">
      <c r="A299" s="45" t="s">
        <v>212</v>
      </c>
      <c r="B299" s="16" t="s">
        <v>211</v>
      </c>
      <c r="C299" s="69" t="s">
        <v>207</v>
      </c>
      <c r="D299" s="14" t="s">
        <v>142</v>
      </c>
      <c r="E299" s="80"/>
      <c r="F299" s="36" t="s">
        <v>39</v>
      </c>
      <c r="G299" s="187">
        <v>208989.6</v>
      </c>
      <c r="H299" s="187">
        <v>208989.6</v>
      </c>
      <c r="I299" s="187">
        <v>208989.6</v>
      </c>
      <c r="J299" s="236">
        <f t="shared" si="5"/>
        <v>1</v>
      </c>
    </row>
    <row r="300" spans="1:10" s="13" customFormat="1" ht="59.25" customHeight="1" x14ac:dyDescent="0.2">
      <c r="A300" s="45" t="s">
        <v>212</v>
      </c>
      <c r="B300" s="16" t="s">
        <v>211</v>
      </c>
      <c r="C300" s="69" t="s">
        <v>207</v>
      </c>
      <c r="D300" s="14" t="s">
        <v>361</v>
      </c>
      <c r="E300" s="80"/>
      <c r="F300" s="36" t="s">
        <v>236</v>
      </c>
      <c r="G300" s="187">
        <v>8932.1</v>
      </c>
      <c r="H300" s="187">
        <v>8932.1</v>
      </c>
      <c r="I300" s="187">
        <v>8932.1</v>
      </c>
      <c r="J300" s="236">
        <f t="shared" si="5"/>
        <v>1</v>
      </c>
    </row>
    <row r="301" spans="1:10" s="13" customFormat="1" ht="68.25" customHeight="1" x14ac:dyDescent="0.2">
      <c r="A301" s="45" t="s">
        <v>212</v>
      </c>
      <c r="B301" s="16" t="s">
        <v>211</v>
      </c>
      <c r="C301" s="69" t="s">
        <v>207</v>
      </c>
      <c r="D301" s="14" t="s">
        <v>374</v>
      </c>
      <c r="E301" s="80"/>
      <c r="F301" s="36" t="s">
        <v>39</v>
      </c>
      <c r="G301" s="187">
        <v>135000</v>
      </c>
      <c r="H301" s="187">
        <v>135000</v>
      </c>
      <c r="I301" s="187">
        <v>135000</v>
      </c>
      <c r="J301" s="236">
        <f t="shared" si="5"/>
        <v>1</v>
      </c>
    </row>
    <row r="302" spans="1:10" s="13" customFormat="1" ht="68.25" customHeight="1" x14ac:dyDescent="0.2">
      <c r="A302" s="45" t="s">
        <v>212</v>
      </c>
      <c r="B302" s="16" t="s">
        <v>211</v>
      </c>
      <c r="C302" s="69" t="s">
        <v>207</v>
      </c>
      <c r="D302" s="14" t="s">
        <v>375</v>
      </c>
      <c r="E302" s="80"/>
      <c r="F302" s="14" t="s">
        <v>41</v>
      </c>
      <c r="G302" s="187">
        <v>50000</v>
      </c>
      <c r="H302" s="187">
        <v>50000</v>
      </c>
      <c r="I302" s="187">
        <v>50000</v>
      </c>
      <c r="J302" s="236">
        <f t="shared" si="5"/>
        <v>1</v>
      </c>
    </row>
    <row r="303" spans="1:10" s="13" customFormat="1" ht="67.5" customHeight="1" x14ac:dyDescent="0.2">
      <c r="A303" s="119" t="s">
        <v>212</v>
      </c>
      <c r="B303" s="68" t="s">
        <v>211</v>
      </c>
      <c r="C303" s="120" t="s">
        <v>207</v>
      </c>
      <c r="D303" s="154" t="s">
        <v>458</v>
      </c>
      <c r="E303" s="97"/>
      <c r="F303" s="67" t="s">
        <v>66</v>
      </c>
      <c r="G303" s="194">
        <v>7630.9</v>
      </c>
      <c r="H303" s="187">
        <v>7630.9</v>
      </c>
      <c r="I303" s="187">
        <v>7630.9</v>
      </c>
      <c r="J303" s="236">
        <f t="shared" si="5"/>
        <v>1</v>
      </c>
    </row>
    <row r="304" spans="1:10" s="13" customFormat="1" ht="62.25" customHeight="1" x14ac:dyDescent="0.2">
      <c r="A304" s="45"/>
      <c r="B304" s="16"/>
      <c r="C304" s="69"/>
      <c r="D304" s="14"/>
      <c r="E304" s="20" t="s">
        <v>535</v>
      </c>
      <c r="F304" s="36"/>
      <c r="G304" s="184">
        <f>G305+G306+G307</f>
        <v>478329.1</v>
      </c>
      <c r="H304" s="184">
        <f>H305+H306+H307</f>
        <v>478329.1</v>
      </c>
      <c r="I304" s="184">
        <f>I305+I306+I307</f>
        <v>478329.1</v>
      </c>
      <c r="J304" s="235">
        <f t="shared" si="5"/>
        <v>1</v>
      </c>
    </row>
    <row r="305" spans="1:10" s="13" customFormat="1" ht="111" customHeight="1" x14ac:dyDescent="0.2">
      <c r="A305" s="45" t="s">
        <v>212</v>
      </c>
      <c r="B305" s="16" t="s">
        <v>211</v>
      </c>
      <c r="C305" s="69" t="s">
        <v>205</v>
      </c>
      <c r="D305" s="14" t="s">
        <v>86</v>
      </c>
      <c r="E305" s="20"/>
      <c r="F305" s="36" t="s">
        <v>34</v>
      </c>
      <c r="G305" s="187">
        <v>185903.6</v>
      </c>
      <c r="H305" s="187">
        <v>185903.6</v>
      </c>
      <c r="I305" s="187">
        <v>185903.6</v>
      </c>
      <c r="J305" s="236">
        <f t="shared" si="5"/>
        <v>1</v>
      </c>
    </row>
    <row r="306" spans="1:10" s="13" customFormat="1" ht="83.25" customHeight="1" x14ac:dyDescent="0.2">
      <c r="A306" s="45" t="s">
        <v>209</v>
      </c>
      <c r="B306" s="16" t="s">
        <v>208</v>
      </c>
      <c r="C306" s="69" t="s">
        <v>207</v>
      </c>
      <c r="D306" s="14" t="s">
        <v>473</v>
      </c>
      <c r="E306" s="14"/>
      <c r="F306" s="95" t="s">
        <v>295</v>
      </c>
      <c r="G306" s="187">
        <v>24988.5</v>
      </c>
      <c r="H306" s="187">
        <v>24988.5</v>
      </c>
      <c r="I306" s="187">
        <v>24988.5</v>
      </c>
      <c r="J306" s="236">
        <f t="shared" si="5"/>
        <v>1</v>
      </c>
    </row>
    <row r="307" spans="1:10" s="13" customFormat="1" ht="52.5" customHeight="1" x14ac:dyDescent="0.2">
      <c r="A307" s="45" t="s">
        <v>209</v>
      </c>
      <c r="B307" s="16" t="s">
        <v>208</v>
      </c>
      <c r="C307" s="69" t="s">
        <v>205</v>
      </c>
      <c r="D307" s="14" t="s">
        <v>193</v>
      </c>
      <c r="E307" s="14"/>
      <c r="F307" s="36" t="s">
        <v>362</v>
      </c>
      <c r="G307" s="187">
        <v>267437</v>
      </c>
      <c r="H307" s="187">
        <v>267437</v>
      </c>
      <c r="I307" s="187">
        <v>267437</v>
      </c>
      <c r="J307" s="236">
        <f t="shared" si="5"/>
        <v>1</v>
      </c>
    </row>
    <row r="308" spans="1:10" s="13" customFormat="1" ht="47.25" customHeight="1" x14ac:dyDescent="0.2">
      <c r="A308" s="45"/>
      <c r="B308" s="16"/>
      <c r="C308" s="69"/>
      <c r="D308" s="14"/>
      <c r="E308" s="20" t="s">
        <v>46</v>
      </c>
      <c r="F308" s="36"/>
      <c r="G308" s="177">
        <f>G309+G310+G326+G327+G328+G329</f>
        <v>499352.30000000005</v>
      </c>
      <c r="H308" s="177">
        <f>H309+H310+H326+H327+H328+H329</f>
        <v>499352.30000000005</v>
      </c>
      <c r="I308" s="177">
        <f>I309+I310+I326+I327+I328+I329</f>
        <v>447061.44</v>
      </c>
      <c r="J308" s="235">
        <f t="shared" si="5"/>
        <v>0.89528262911775902</v>
      </c>
    </row>
    <row r="309" spans="1:10" s="13" customFormat="1" ht="54" customHeight="1" x14ac:dyDescent="0.2">
      <c r="A309" s="42" t="s">
        <v>212</v>
      </c>
      <c r="B309" s="46" t="s">
        <v>205</v>
      </c>
      <c r="C309" s="41" t="s">
        <v>210</v>
      </c>
      <c r="D309" s="14" t="s">
        <v>47</v>
      </c>
      <c r="E309" s="76"/>
      <c r="F309" s="36" t="s">
        <v>183</v>
      </c>
      <c r="G309" s="187">
        <v>35417.300000000003</v>
      </c>
      <c r="H309" s="187">
        <v>35417.300000000003</v>
      </c>
      <c r="I309" s="187">
        <v>35417.300000000003</v>
      </c>
      <c r="J309" s="236">
        <f t="shared" si="5"/>
        <v>1</v>
      </c>
    </row>
    <row r="310" spans="1:10" s="13" customFormat="1" ht="52.5" customHeight="1" x14ac:dyDescent="0.2">
      <c r="A310" s="45" t="s">
        <v>212</v>
      </c>
      <c r="B310" s="17" t="s">
        <v>205</v>
      </c>
      <c r="C310" s="45" t="s">
        <v>208</v>
      </c>
      <c r="D310" s="14" t="s">
        <v>503</v>
      </c>
      <c r="E310" s="76"/>
      <c r="F310" s="36" t="s">
        <v>183</v>
      </c>
      <c r="G310" s="185">
        <f>SUM(G312:G325)</f>
        <v>261298.6</v>
      </c>
      <c r="H310" s="185">
        <f>SUM(H312:H325)</f>
        <v>261298.6</v>
      </c>
      <c r="I310" s="172">
        <f>SUM(I312:I325)</f>
        <v>216515.53999999998</v>
      </c>
      <c r="J310" s="236">
        <f t="shared" si="5"/>
        <v>0.82861347133126617</v>
      </c>
    </row>
    <row r="311" spans="1:10" s="13" customFormat="1" ht="18" customHeight="1" x14ac:dyDescent="0.2">
      <c r="A311" s="33"/>
      <c r="B311" s="27"/>
      <c r="C311" s="33"/>
      <c r="D311" s="65" t="s">
        <v>504</v>
      </c>
      <c r="E311" s="76"/>
      <c r="F311" s="36"/>
      <c r="G311" s="187"/>
      <c r="H311" s="187"/>
      <c r="I311" s="187"/>
      <c r="J311" s="236" t="str">
        <f t="shared" ref="J311:J380" si="6">IF(I311=0," ",I311/H311)</f>
        <v xml:space="preserve"> </v>
      </c>
    </row>
    <row r="312" spans="1:10" s="13" customFormat="1" ht="51" customHeight="1" x14ac:dyDescent="0.2">
      <c r="A312" s="33"/>
      <c r="B312" s="27"/>
      <c r="C312" s="33"/>
      <c r="D312" s="14" t="s">
        <v>48</v>
      </c>
      <c r="E312" s="76"/>
      <c r="F312" s="36"/>
      <c r="G312" s="185">
        <v>4000</v>
      </c>
      <c r="H312" s="185">
        <v>4000</v>
      </c>
      <c r="I312" s="185">
        <v>3946</v>
      </c>
      <c r="J312" s="236">
        <f t="shared" si="6"/>
        <v>0.98650000000000004</v>
      </c>
    </row>
    <row r="313" spans="1:10" s="13" customFormat="1" ht="51" customHeight="1" x14ac:dyDescent="0.2">
      <c r="A313" s="33"/>
      <c r="B313" s="27"/>
      <c r="C313" s="33"/>
      <c r="D313" s="105" t="s">
        <v>162</v>
      </c>
      <c r="E313" s="76"/>
      <c r="F313" s="36"/>
      <c r="G313" s="187">
        <v>23000</v>
      </c>
      <c r="H313" s="187">
        <v>23000</v>
      </c>
      <c r="I313" s="187">
        <v>19060.900000000001</v>
      </c>
      <c r="J313" s="236">
        <f t="shared" si="6"/>
        <v>0.82873478260869571</v>
      </c>
    </row>
    <row r="314" spans="1:10" s="13" customFormat="1" ht="51" customHeight="1" x14ac:dyDescent="0.2">
      <c r="A314" s="33"/>
      <c r="B314" s="27"/>
      <c r="C314" s="33"/>
      <c r="D314" s="14" t="s">
        <v>179</v>
      </c>
      <c r="E314" s="76"/>
      <c r="F314" s="36"/>
      <c r="G314" s="187">
        <v>9000</v>
      </c>
      <c r="H314" s="187">
        <v>9000</v>
      </c>
      <c r="I314" s="187">
        <v>8640</v>
      </c>
      <c r="J314" s="236">
        <f t="shared" si="6"/>
        <v>0.96</v>
      </c>
    </row>
    <row r="315" spans="1:10" s="13" customFormat="1" ht="33" customHeight="1" x14ac:dyDescent="0.2">
      <c r="A315" s="33"/>
      <c r="B315" s="27"/>
      <c r="C315" s="33"/>
      <c r="D315" s="14" t="s">
        <v>180</v>
      </c>
      <c r="E315" s="76"/>
      <c r="F315" s="36"/>
      <c r="G315" s="187">
        <v>8000</v>
      </c>
      <c r="H315" s="187">
        <v>8000</v>
      </c>
      <c r="I315" s="187">
        <v>7970</v>
      </c>
      <c r="J315" s="236">
        <f t="shared" si="6"/>
        <v>0.99624999999999997</v>
      </c>
    </row>
    <row r="316" spans="1:10" s="13" customFormat="1" ht="45" customHeight="1" x14ac:dyDescent="0.2">
      <c r="A316" s="33"/>
      <c r="B316" s="27"/>
      <c r="C316" s="33"/>
      <c r="D316" s="14" t="s">
        <v>163</v>
      </c>
      <c r="E316" s="76"/>
      <c r="F316" s="36"/>
      <c r="G316" s="187">
        <v>1000</v>
      </c>
      <c r="H316" s="187">
        <v>1000</v>
      </c>
      <c r="I316" s="187">
        <v>972.4</v>
      </c>
      <c r="J316" s="236">
        <f t="shared" si="6"/>
        <v>0.97239999999999993</v>
      </c>
    </row>
    <row r="317" spans="1:10" s="13" customFormat="1" ht="34.5" customHeight="1" x14ac:dyDescent="0.2">
      <c r="A317" s="33"/>
      <c r="B317" s="27"/>
      <c r="C317" s="33"/>
      <c r="D317" s="26" t="s">
        <v>181</v>
      </c>
      <c r="E317" s="76"/>
      <c r="F317" s="36"/>
      <c r="G317" s="187">
        <v>23000</v>
      </c>
      <c r="H317" s="187">
        <v>23000</v>
      </c>
      <c r="I317" s="187">
        <v>14643.04</v>
      </c>
      <c r="J317" s="236">
        <f t="shared" si="6"/>
        <v>0.63665391304347829</v>
      </c>
    </row>
    <row r="318" spans="1:10" s="13" customFormat="1" ht="44.25" customHeight="1" x14ac:dyDescent="0.2">
      <c r="A318" s="33"/>
      <c r="B318" s="27"/>
      <c r="C318" s="33"/>
      <c r="D318" s="26" t="s">
        <v>363</v>
      </c>
      <c r="E318" s="76"/>
      <c r="F318" s="36"/>
      <c r="G318" s="187">
        <v>16000</v>
      </c>
      <c r="H318" s="187">
        <v>16000</v>
      </c>
      <c r="I318" s="187">
        <v>8131.1</v>
      </c>
      <c r="J318" s="236">
        <f t="shared" si="6"/>
        <v>0.50819375</v>
      </c>
    </row>
    <row r="319" spans="1:10" s="13" customFormat="1" ht="60.75" customHeight="1" x14ac:dyDescent="0.2">
      <c r="A319" s="33"/>
      <c r="B319" s="27"/>
      <c r="C319" s="33"/>
      <c r="D319" s="26" t="s">
        <v>364</v>
      </c>
      <c r="E319" s="76"/>
      <c r="F319" s="36"/>
      <c r="G319" s="187">
        <v>10000</v>
      </c>
      <c r="H319" s="187">
        <v>10000</v>
      </c>
      <c r="I319" s="187">
        <v>6220</v>
      </c>
      <c r="J319" s="236">
        <f t="shared" si="6"/>
        <v>0.622</v>
      </c>
    </row>
    <row r="320" spans="1:10" s="13" customFormat="1" ht="46.5" customHeight="1" x14ac:dyDescent="0.2">
      <c r="A320" s="33"/>
      <c r="B320" s="27"/>
      <c r="C320" s="33"/>
      <c r="D320" s="26" t="s">
        <v>365</v>
      </c>
      <c r="E320" s="76"/>
      <c r="F320" s="36"/>
      <c r="G320" s="185">
        <v>22000</v>
      </c>
      <c r="H320" s="185">
        <v>22000</v>
      </c>
      <c r="I320" s="185">
        <v>21832.2</v>
      </c>
      <c r="J320" s="236">
        <f t="shared" si="6"/>
        <v>0.9923727272727273</v>
      </c>
    </row>
    <row r="321" spans="1:10" s="13" customFormat="1" ht="27.75" customHeight="1" x14ac:dyDescent="0.2">
      <c r="A321" s="33"/>
      <c r="B321" s="27"/>
      <c r="C321" s="33"/>
      <c r="D321" s="14" t="s">
        <v>164</v>
      </c>
      <c r="E321" s="76"/>
      <c r="F321" s="36"/>
      <c r="G321" s="187">
        <v>11000</v>
      </c>
      <c r="H321" s="187">
        <v>11000</v>
      </c>
      <c r="I321" s="187">
        <v>10880</v>
      </c>
      <c r="J321" s="236">
        <f t="shared" si="6"/>
        <v>0.98909090909090913</v>
      </c>
    </row>
    <row r="322" spans="1:10" s="13" customFormat="1" ht="90.75" customHeight="1" x14ac:dyDescent="0.2">
      <c r="A322" s="33"/>
      <c r="B322" s="33"/>
      <c r="C322" s="33"/>
      <c r="D322" s="14" t="s">
        <v>87</v>
      </c>
      <c r="E322" s="76"/>
      <c r="F322" s="36"/>
      <c r="G322" s="185">
        <v>4000</v>
      </c>
      <c r="H322" s="185">
        <v>4000</v>
      </c>
      <c r="I322" s="185">
        <v>3952.7</v>
      </c>
      <c r="J322" s="236">
        <f t="shared" si="6"/>
        <v>0.98817499999999991</v>
      </c>
    </row>
    <row r="323" spans="1:10" s="13" customFormat="1" ht="45.75" customHeight="1" x14ac:dyDescent="0.2">
      <c r="A323" s="33"/>
      <c r="B323" s="33"/>
      <c r="C323" s="33"/>
      <c r="D323" s="14" t="s">
        <v>88</v>
      </c>
      <c r="E323" s="76"/>
      <c r="F323" s="36"/>
      <c r="G323" s="187">
        <v>26000</v>
      </c>
      <c r="H323" s="187">
        <v>26000</v>
      </c>
      <c r="I323" s="187">
        <v>21163.7</v>
      </c>
      <c r="J323" s="236">
        <f t="shared" si="6"/>
        <v>0.81398846153846161</v>
      </c>
    </row>
    <row r="324" spans="1:10" s="13" customFormat="1" ht="58.5" customHeight="1" x14ac:dyDescent="0.2">
      <c r="A324" s="33"/>
      <c r="B324" s="33"/>
      <c r="C324" s="33"/>
      <c r="D324" s="14" t="s">
        <v>366</v>
      </c>
      <c r="E324" s="15"/>
      <c r="F324" s="36"/>
      <c r="G324" s="187">
        <v>24298.6</v>
      </c>
      <c r="H324" s="187">
        <v>24298.6</v>
      </c>
      <c r="I324" s="187">
        <v>24090</v>
      </c>
      <c r="J324" s="236">
        <f t="shared" si="6"/>
        <v>0.99141514325928248</v>
      </c>
    </row>
    <row r="325" spans="1:10" s="13" customFormat="1" ht="51" customHeight="1" x14ac:dyDescent="0.2">
      <c r="A325" s="33"/>
      <c r="B325" s="33"/>
      <c r="C325" s="33"/>
      <c r="D325" s="14" t="s">
        <v>167</v>
      </c>
      <c r="E325" s="15"/>
      <c r="F325" s="36"/>
      <c r="G325" s="187">
        <v>80000</v>
      </c>
      <c r="H325" s="187">
        <v>80000</v>
      </c>
      <c r="I325" s="187">
        <v>65013.5</v>
      </c>
      <c r="J325" s="236">
        <f t="shared" si="6"/>
        <v>0.81266875000000005</v>
      </c>
    </row>
    <row r="326" spans="1:10" s="13" customFormat="1" ht="68.25" customHeight="1" x14ac:dyDescent="0.2">
      <c r="A326" s="45" t="s">
        <v>212</v>
      </c>
      <c r="B326" s="16" t="s">
        <v>205</v>
      </c>
      <c r="C326" s="45" t="s">
        <v>208</v>
      </c>
      <c r="D326" s="14" t="s">
        <v>182</v>
      </c>
      <c r="E326" s="79"/>
      <c r="F326" s="36" t="s">
        <v>183</v>
      </c>
      <c r="G326" s="187">
        <v>20000</v>
      </c>
      <c r="H326" s="187">
        <v>20000</v>
      </c>
      <c r="I326" s="187">
        <v>19835</v>
      </c>
      <c r="J326" s="236">
        <f t="shared" si="6"/>
        <v>0.99175000000000002</v>
      </c>
    </row>
    <row r="327" spans="1:10" s="13" customFormat="1" ht="76.5" customHeight="1" x14ac:dyDescent="0.2">
      <c r="A327" s="45" t="s">
        <v>212</v>
      </c>
      <c r="B327" s="16" t="s">
        <v>211</v>
      </c>
      <c r="C327" s="69" t="s">
        <v>207</v>
      </c>
      <c r="D327" s="14" t="s">
        <v>89</v>
      </c>
      <c r="E327" s="79"/>
      <c r="F327" s="36" t="s">
        <v>183</v>
      </c>
      <c r="G327" s="187">
        <v>52600</v>
      </c>
      <c r="H327" s="187">
        <v>52600</v>
      </c>
      <c r="I327" s="187">
        <v>51750</v>
      </c>
      <c r="J327" s="236">
        <f t="shared" si="6"/>
        <v>0.98384030418250945</v>
      </c>
    </row>
    <row r="328" spans="1:10" s="13" customFormat="1" ht="57" customHeight="1" x14ac:dyDescent="0.2">
      <c r="A328" s="45" t="s">
        <v>212</v>
      </c>
      <c r="B328" s="16" t="s">
        <v>211</v>
      </c>
      <c r="C328" s="69" t="s">
        <v>205</v>
      </c>
      <c r="D328" s="14" t="s">
        <v>29</v>
      </c>
      <c r="E328" s="79"/>
      <c r="F328" s="36" t="s">
        <v>183</v>
      </c>
      <c r="G328" s="187">
        <v>30036.400000000001</v>
      </c>
      <c r="H328" s="187">
        <v>30036.400000000001</v>
      </c>
      <c r="I328" s="187">
        <v>30036.400000000001</v>
      </c>
      <c r="J328" s="236">
        <f t="shared" si="6"/>
        <v>1</v>
      </c>
    </row>
    <row r="329" spans="1:10" s="13" customFormat="1" ht="76.5" customHeight="1" x14ac:dyDescent="0.2">
      <c r="A329" s="42" t="s">
        <v>212</v>
      </c>
      <c r="B329" s="46" t="s">
        <v>210</v>
      </c>
      <c r="C329" s="41" t="s">
        <v>207</v>
      </c>
      <c r="D329" s="14" t="s">
        <v>90</v>
      </c>
      <c r="E329" s="79"/>
      <c r="F329" s="36" t="s">
        <v>183</v>
      </c>
      <c r="G329" s="187">
        <v>100000</v>
      </c>
      <c r="H329" s="187">
        <v>100000</v>
      </c>
      <c r="I329" s="187">
        <v>93507.199999999997</v>
      </c>
      <c r="J329" s="236">
        <f t="shared" si="6"/>
        <v>0.93507200000000001</v>
      </c>
    </row>
    <row r="330" spans="1:10" s="13" customFormat="1" ht="57.75" customHeight="1" x14ac:dyDescent="0.2">
      <c r="A330" s="45"/>
      <c r="B330" s="16"/>
      <c r="C330" s="69"/>
      <c r="D330" s="36"/>
      <c r="E330" s="79" t="s">
        <v>529</v>
      </c>
      <c r="F330" s="36"/>
      <c r="G330" s="177">
        <f>SUM(G331:G335)+SUM(G342:G363)</f>
        <v>3061007.9000000004</v>
      </c>
      <c r="H330" s="177">
        <f>SUM(H331:H335)+SUM(H342:H363)</f>
        <v>3205978.2</v>
      </c>
      <c r="I330" s="177">
        <f>SUM(I331:I335)+SUM(I342:I363)</f>
        <v>3193284.7399999998</v>
      </c>
      <c r="J330" s="235">
        <f t="shared" si="6"/>
        <v>0.99604069048254895</v>
      </c>
    </row>
    <row r="331" spans="1:10" s="13" customFormat="1" ht="47.25" customHeight="1" x14ac:dyDescent="0.2">
      <c r="A331" s="75" t="s">
        <v>209</v>
      </c>
      <c r="B331" s="75" t="s">
        <v>208</v>
      </c>
      <c r="C331" s="75" t="s">
        <v>207</v>
      </c>
      <c r="D331" s="14" t="s">
        <v>184</v>
      </c>
      <c r="E331" s="20"/>
      <c r="F331" s="36" t="s">
        <v>185</v>
      </c>
      <c r="G331" s="187">
        <v>10000</v>
      </c>
      <c r="H331" s="187">
        <v>13000</v>
      </c>
      <c r="I331" s="187">
        <v>13000</v>
      </c>
      <c r="J331" s="236">
        <f t="shared" si="6"/>
        <v>1</v>
      </c>
    </row>
    <row r="332" spans="1:10" s="13" customFormat="1" ht="57.75" customHeight="1" x14ac:dyDescent="0.2">
      <c r="A332" s="75" t="s">
        <v>209</v>
      </c>
      <c r="B332" s="75" t="s">
        <v>208</v>
      </c>
      <c r="C332" s="75" t="s">
        <v>207</v>
      </c>
      <c r="D332" s="14" t="s">
        <v>168</v>
      </c>
      <c r="E332" s="29"/>
      <c r="F332" s="36" t="s">
        <v>548</v>
      </c>
      <c r="G332" s="187">
        <v>49500</v>
      </c>
      <c r="H332" s="187">
        <v>49500</v>
      </c>
      <c r="I332" s="187">
        <v>49500</v>
      </c>
      <c r="J332" s="236">
        <f t="shared" si="6"/>
        <v>1</v>
      </c>
    </row>
    <row r="333" spans="1:10" s="13" customFormat="1" ht="62.25" customHeight="1" x14ac:dyDescent="0.2">
      <c r="A333" s="121" t="s">
        <v>209</v>
      </c>
      <c r="B333" s="121" t="s">
        <v>208</v>
      </c>
      <c r="C333" s="121" t="s">
        <v>207</v>
      </c>
      <c r="D333" s="67" t="s">
        <v>296</v>
      </c>
      <c r="E333" s="122"/>
      <c r="F333" s="95" t="s">
        <v>297</v>
      </c>
      <c r="G333" s="194">
        <v>64286.1</v>
      </c>
      <c r="H333" s="187">
        <v>64286.1</v>
      </c>
      <c r="I333" s="187">
        <v>64286.1</v>
      </c>
      <c r="J333" s="236">
        <f t="shared" si="6"/>
        <v>1</v>
      </c>
    </row>
    <row r="334" spans="1:10" s="13" customFormat="1" ht="54" customHeight="1" x14ac:dyDescent="0.2">
      <c r="A334" s="45" t="s">
        <v>209</v>
      </c>
      <c r="B334" s="45" t="s">
        <v>206</v>
      </c>
      <c r="C334" s="45" t="s">
        <v>207</v>
      </c>
      <c r="D334" s="14" t="s">
        <v>91</v>
      </c>
      <c r="E334" s="19"/>
      <c r="F334" s="36" t="s">
        <v>92</v>
      </c>
      <c r="G334" s="187">
        <v>36214.300000000003</v>
      </c>
      <c r="H334" s="187">
        <v>36214.300000000003</v>
      </c>
      <c r="I334" s="187">
        <v>30119.8</v>
      </c>
      <c r="J334" s="236">
        <f t="shared" si="6"/>
        <v>0.83171012555813584</v>
      </c>
    </row>
    <row r="335" spans="1:10" s="13" customFormat="1" ht="90.75" customHeight="1" x14ac:dyDescent="0.2">
      <c r="A335" s="45" t="s">
        <v>209</v>
      </c>
      <c r="B335" s="45" t="s">
        <v>206</v>
      </c>
      <c r="C335" s="45" t="s">
        <v>207</v>
      </c>
      <c r="D335" s="14" t="s">
        <v>541</v>
      </c>
      <c r="E335" s="2"/>
      <c r="F335" s="36"/>
      <c r="G335" s="186">
        <f>SUM(G337:G341)</f>
        <v>5672.3</v>
      </c>
      <c r="H335" s="186">
        <f>SUM(H337:H341)</f>
        <v>5672.3</v>
      </c>
      <c r="I335" s="186">
        <f>SUM(I337:I341)</f>
        <v>5205.1000000000004</v>
      </c>
      <c r="J335" s="236">
        <f t="shared" si="6"/>
        <v>0.91763482185356915</v>
      </c>
    </row>
    <row r="336" spans="1:10" s="13" customFormat="1" ht="20.25" customHeight="1" x14ac:dyDescent="0.2">
      <c r="A336" s="49"/>
      <c r="B336" s="48"/>
      <c r="C336" s="49"/>
      <c r="D336" s="2" t="s">
        <v>505</v>
      </c>
      <c r="E336" s="76"/>
      <c r="F336" s="36"/>
      <c r="G336" s="187"/>
      <c r="H336" s="187"/>
      <c r="I336" s="187"/>
      <c r="J336" s="236" t="str">
        <f t="shared" si="6"/>
        <v xml:space="preserve"> </v>
      </c>
    </row>
    <row r="337" spans="1:10" s="13" customFormat="1" ht="42.75" customHeight="1" x14ac:dyDescent="0.2">
      <c r="A337" s="246"/>
      <c r="B337" s="246"/>
      <c r="C337" s="246"/>
      <c r="D337" s="14"/>
      <c r="E337" s="19"/>
      <c r="F337" s="36" t="s">
        <v>542</v>
      </c>
      <c r="G337" s="187">
        <v>1387.2</v>
      </c>
      <c r="H337" s="187">
        <v>1387.2</v>
      </c>
      <c r="I337" s="187">
        <v>1387.2</v>
      </c>
      <c r="J337" s="236">
        <f t="shared" si="6"/>
        <v>1</v>
      </c>
    </row>
    <row r="338" spans="1:10" s="13" customFormat="1" ht="42.75" customHeight="1" x14ac:dyDescent="0.2">
      <c r="A338" s="247"/>
      <c r="B338" s="247"/>
      <c r="C338" s="247"/>
      <c r="D338" s="14"/>
      <c r="E338" s="2"/>
      <c r="F338" s="36" t="s">
        <v>543</v>
      </c>
      <c r="G338" s="187">
        <v>1485.1</v>
      </c>
      <c r="H338" s="187">
        <v>1485.1</v>
      </c>
      <c r="I338" s="187">
        <v>1485.1</v>
      </c>
      <c r="J338" s="236">
        <f t="shared" si="6"/>
        <v>1</v>
      </c>
    </row>
    <row r="339" spans="1:10" s="13" customFormat="1" ht="42.75" customHeight="1" x14ac:dyDescent="0.2">
      <c r="A339" s="247"/>
      <c r="B339" s="247"/>
      <c r="C339" s="247"/>
      <c r="D339" s="14"/>
      <c r="E339" s="2"/>
      <c r="F339" s="36" t="s">
        <v>544</v>
      </c>
      <c r="G339" s="187">
        <v>1100</v>
      </c>
      <c r="H339" s="187">
        <v>1100</v>
      </c>
      <c r="I339" s="187">
        <v>1100</v>
      </c>
      <c r="J339" s="236">
        <f t="shared" si="6"/>
        <v>1</v>
      </c>
    </row>
    <row r="340" spans="1:10" s="13" customFormat="1" ht="66.75" customHeight="1" x14ac:dyDescent="0.2">
      <c r="A340" s="247"/>
      <c r="B340" s="247"/>
      <c r="C340" s="247"/>
      <c r="D340" s="14"/>
      <c r="E340" s="2"/>
      <c r="F340" s="36" t="s">
        <v>545</v>
      </c>
      <c r="G340" s="187">
        <v>652.79999999999995</v>
      </c>
      <c r="H340" s="187">
        <v>652.79999999999995</v>
      </c>
      <c r="I340" s="187">
        <v>652.79999999999995</v>
      </c>
      <c r="J340" s="236">
        <f t="shared" si="6"/>
        <v>1</v>
      </c>
    </row>
    <row r="341" spans="1:10" s="13" customFormat="1" ht="44.25" customHeight="1" x14ac:dyDescent="0.2">
      <c r="A341" s="248"/>
      <c r="B341" s="248"/>
      <c r="C341" s="248"/>
      <c r="D341" s="14"/>
      <c r="E341" s="2"/>
      <c r="F341" s="36" t="s">
        <v>546</v>
      </c>
      <c r="G341" s="187">
        <v>1047.2</v>
      </c>
      <c r="H341" s="187">
        <v>1047.2</v>
      </c>
      <c r="I341" s="187">
        <v>580</v>
      </c>
      <c r="J341" s="236">
        <f t="shared" si="6"/>
        <v>0.5538579067990832</v>
      </c>
    </row>
    <row r="342" spans="1:10" s="13" customFormat="1" ht="67.5" customHeight="1" x14ac:dyDescent="0.2">
      <c r="A342" s="45" t="s">
        <v>209</v>
      </c>
      <c r="B342" s="45" t="s">
        <v>206</v>
      </c>
      <c r="C342" s="45" t="s">
        <v>207</v>
      </c>
      <c r="D342" s="14" t="s">
        <v>547</v>
      </c>
      <c r="E342" s="19"/>
      <c r="F342" s="36" t="s">
        <v>548</v>
      </c>
      <c r="G342" s="187">
        <v>35000</v>
      </c>
      <c r="H342" s="187">
        <v>35000</v>
      </c>
      <c r="I342" s="187">
        <v>35000</v>
      </c>
      <c r="J342" s="236">
        <f t="shared" si="6"/>
        <v>1</v>
      </c>
    </row>
    <row r="343" spans="1:10" s="13" customFormat="1" ht="92.25" customHeight="1" x14ac:dyDescent="0.2">
      <c r="A343" s="45" t="s">
        <v>209</v>
      </c>
      <c r="B343" s="45" t="s">
        <v>206</v>
      </c>
      <c r="C343" s="45" t="s">
        <v>207</v>
      </c>
      <c r="D343" s="14" t="s">
        <v>549</v>
      </c>
      <c r="E343" s="19"/>
      <c r="F343" s="36" t="s">
        <v>550</v>
      </c>
      <c r="G343" s="187">
        <v>64688</v>
      </c>
      <c r="H343" s="187">
        <v>64688</v>
      </c>
      <c r="I343" s="187">
        <v>64688</v>
      </c>
      <c r="J343" s="236">
        <f t="shared" si="6"/>
        <v>1</v>
      </c>
    </row>
    <row r="344" spans="1:10" s="13" customFormat="1" ht="53.25" customHeight="1" x14ac:dyDescent="0.2">
      <c r="A344" s="45" t="s">
        <v>209</v>
      </c>
      <c r="B344" s="45" t="s">
        <v>206</v>
      </c>
      <c r="C344" s="45" t="s">
        <v>207</v>
      </c>
      <c r="D344" s="14" t="s">
        <v>2</v>
      </c>
      <c r="E344" s="19"/>
      <c r="F344" s="36" t="s">
        <v>3</v>
      </c>
      <c r="G344" s="187">
        <v>861403.1</v>
      </c>
      <c r="H344" s="187">
        <v>861403.1</v>
      </c>
      <c r="I344" s="187">
        <v>861403.1</v>
      </c>
      <c r="J344" s="236">
        <f t="shared" si="6"/>
        <v>1</v>
      </c>
    </row>
    <row r="345" spans="1:10" s="13" customFormat="1" ht="64.5" customHeight="1" x14ac:dyDescent="0.2">
      <c r="A345" s="45" t="s">
        <v>209</v>
      </c>
      <c r="B345" s="45" t="s">
        <v>206</v>
      </c>
      <c r="C345" s="45" t="s">
        <v>207</v>
      </c>
      <c r="D345" s="14" t="s">
        <v>11</v>
      </c>
      <c r="E345" s="19"/>
      <c r="F345" s="36" t="s">
        <v>12</v>
      </c>
      <c r="G345" s="187">
        <v>125182.7</v>
      </c>
      <c r="H345" s="187">
        <v>125182.7</v>
      </c>
      <c r="I345" s="187">
        <v>125182.7</v>
      </c>
      <c r="J345" s="236">
        <f t="shared" si="6"/>
        <v>1</v>
      </c>
    </row>
    <row r="346" spans="1:10" s="13" customFormat="1" ht="96" customHeight="1" x14ac:dyDescent="0.2">
      <c r="A346" s="45" t="s">
        <v>209</v>
      </c>
      <c r="B346" s="45" t="s">
        <v>206</v>
      </c>
      <c r="C346" s="45" t="s">
        <v>207</v>
      </c>
      <c r="D346" s="14" t="s">
        <v>13</v>
      </c>
      <c r="E346" s="19"/>
      <c r="F346" s="36" t="s">
        <v>14</v>
      </c>
      <c r="G346" s="187">
        <v>42223.7</v>
      </c>
      <c r="H346" s="187">
        <v>42223.7</v>
      </c>
      <c r="I346" s="187">
        <v>42223.7</v>
      </c>
      <c r="J346" s="236">
        <f t="shared" si="6"/>
        <v>1</v>
      </c>
    </row>
    <row r="347" spans="1:10" s="13" customFormat="1" ht="56.25" customHeight="1" x14ac:dyDescent="0.2">
      <c r="A347" s="45" t="s">
        <v>209</v>
      </c>
      <c r="B347" s="45" t="s">
        <v>206</v>
      </c>
      <c r="C347" s="45" t="s">
        <v>207</v>
      </c>
      <c r="D347" s="14" t="s">
        <v>15</v>
      </c>
      <c r="E347" s="19"/>
      <c r="F347" s="36" t="s">
        <v>92</v>
      </c>
      <c r="G347" s="187">
        <v>90000</v>
      </c>
      <c r="H347" s="187">
        <v>90000</v>
      </c>
      <c r="I347" s="187">
        <v>87075.839999999997</v>
      </c>
      <c r="J347" s="236">
        <f t="shared" si="6"/>
        <v>0.96750933333333333</v>
      </c>
    </row>
    <row r="348" spans="1:10" s="13" customFormat="1" ht="84.75" customHeight="1" x14ac:dyDescent="0.2">
      <c r="A348" s="45" t="s">
        <v>209</v>
      </c>
      <c r="B348" s="45" t="s">
        <v>206</v>
      </c>
      <c r="C348" s="45" t="s">
        <v>207</v>
      </c>
      <c r="D348" s="14" t="s">
        <v>15</v>
      </c>
      <c r="E348" s="19"/>
      <c r="F348" s="36" t="s">
        <v>14</v>
      </c>
      <c r="G348" s="187">
        <v>50000</v>
      </c>
      <c r="H348" s="187">
        <v>50000</v>
      </c>
      <c r="I348" s="187">
        <v>50000</v>
      </c>
      <c r="J348" s="236">
        <f t="shared" si="6"/>
        <v>1</v>
      </c>
    </row>
    <row r="349" spans="1:10" s="13" customFormat="1" ht="75" customHeight="1" x14ac:dyDescent="0.2">
      <c r="A349" s="45" t="s">
        <v>209</v>
      </c>
      <c r="B349" s="45" t="s">
        <v>206</v>
      </c>
      <c r="C349" s="45" t="s">
        <v>207</v>
      </c>
      <c r="D349" s="14" t="s">
        <v>16</v>
      </c>
      <c r="E349" s="19"/>
      <c r="F349" s="36" t="s">
        <v>92</v>
      </c>
      <c r="G349" s="186">
        <v>505826.8</v>
      </c>
      <c r="H349" s="186">
        <v>505826.8</v>
      </c>
      <c r="I349" s="186">
        <v>505826.8</v>
      </c>
      <c r="J349" s="236">
        <f t="shared" si="6"/>
        <v>1</v>
      </c>
    </row>
    <row r="350" spans="1:10" s="13" customFormat="1" ht="78.75" customHeight="1" x14ac:dyDescent="0.2">
      <c r="A350" s="45" t="s">
        <v>209</v>
      </c>
      <c r="B350" s="45" t="s">
        <v>206</v>
      </c>
      <c r="C350" s="45" t="s">
        <v>207</v>
      </c>
      <c r="D350" s="14" t="s">
        <v>17</v>
      </c>
      <c r="E350" s="19"/>
      <c r="F350" s="36" t="s">
        <v>18</v>
      </c>
      <c r="G350" s="187">
        <v>172049.7</v>
      </c>
      <c r="H350" s="187">
        <v>172049.7</v>
      </c>
      <c r="I350" s="187">
        <v>172049.7</v>
      </c>
      <c r="J350" s="236">
        <f t="shared" si="6"/>
        <v>1</v>
      </c>
    </row>
    <row r="351" spans="1:10" s="13" customFormat="1" ht="79.5" customHeight="1" x14ac:dyDescent="0.2">
      <c r="A351" s="45" t="s">
        <v>209</v>
      </c>
      <c r="B351" s="45" t="s">
        <v>206</v>
      </c>
      <c r="C351" s="45" t="s">
        <v>207</v>
      </c>
      <c r="D351" s="14" t="s">
        <v>19</v>
      </c>
      <c r="E351" s="19"/>
      <c r="F351" s="36" t="s">
        <v>92</v>
      </c>
      <c r="G351" s="187">
        <v>166171.20000000001</v>
      </c>
      <c r="H351" s="187">
        <v>166171.20000000001</v>
      </c>
      <c r="I351" s="187">
        <v>162963.6</v>
      </c>
      <c r="J351" s="236">
        <f t="shared" si="6"/>
        <v>0.98069701608943061</v>
      </c>
    </row>
    <row r="352" spans="1:10" s="13" customFormat="1" ht="65.25" customHeight="1" x14ac:dyDescent="0.2">
      <c r="A352" s="45" t="s">
        <v>209</v>
      </c>
      <c r="B352" s="45" t="s">
        <v>206</v>
      </c>
      <c r="C352" s="45" t="s">
        <v>207</v>
      </c>
      <c r="D352" s="14" t="s">
        <v>20</v>
      </c>
      <c r="E352" s="2"/>
      <c r="F352" s="14" t="s">
        <v>21</v>
      </c>
      <c r="G352" s="187">
        <v>69141.100000000006</v>
      </c>
      <c r="H352" s="187">
        <v>69141.100000000006</v>
      </c>
      <c r="I352" s="187">
        <v>69141.100000000006</v>
      </c>
      <c r="J352" s="236">
        <f t="shared" si="6"/>
        <v>1</v>
      </c>
    </row>
    <row r="353" spans="1:10" s="13" customFormat="1" ht="69.75" customHeight="1" x14ac:dyDescent="0.2">
      <c r="A353" s="45" t="s">
        <v>209</v>
      </c>
      <c r="B353" s="45" t="s">
        <v>206</v>
      </c>
      <c r="C353" s="45" t="s">
        <v>207</v>
      </c>
      <c r="D353" s="14" t="s">
        <v>23</v>
      </c>
      <c r="E353" s="2"/>
      <c r="F353" s="95" t="s">
        <v>298</v>
      </c>
      <c r="G353" s="187">
        <v>49102</v>
      </c>
      <c r="H353" s="187">
        <v>53295.3</v>
      </c>
      <c r="I353" s="187">
        <v>53295.3</v>
      </c>
      <c r="J353" s="236">
        <f t="shared" si="6"/>
        <v>1</v>
      </c>
    </row>
    <row r="354" spans="1:10" s="13" customFormat="1" ht="51.75" customHeight="1" x14ac:dyDescent="0.2">
      <c r="A354" s="45" t="s">
        <v>209</v>
      </c>
      <c r="B354" s="45" t="s">
        <v>206</v>
      </c>
      <c r="C354" s="45" t="s">
        <v>207</v>
      </c>
      <c r="D354" s="14" t="s">
        <v>24</v>
      </c>
      <c r="E354" s="2"/>
      <c r="F354" s="36" t="s">
        <v>367</v>
      </c>
      <c r="G354" s="186">
        <v>10000</v>
      </c>
      <c r="H354" s="186">
        <v>10000</v>
      </c>
      <c r="I354" s="186">
        <v>10000</v>
      </c>
      <c r="J354" s="236">
        <f t="shared" si="6"/>
        <v>1</v>
      </c>
    </row>
    <row r="355" spans="1:10" s="13" customFormat="1" ht="54" customHeight="1" x14ac:dyDescent="0.2">
      <c r="A355" s="45" t="s">
        <v>209</v>
      </c>
      <c r="B355" s="45" t="s">
        <v>206</v>
      </c>
      <c r="C355" s="45" t="s">
        <v>207</v>
      </c>
      <c r="D355" s="14" t="s">
        <v>25</v>
      </c>
      <c r="E355" s="2"/>
      <c r="F355" s="36" t="s">
        <v>22</v>
      </c>
      <c r="G355" s="187">
        <v>3600</v>
      </c>
      <c r="H355" s="187">
        <v>3600</v>
      </c>
      <c r="I355" s="187">
        <v>3600</v>
      </c>
      <c r="J355" s="236">
        <f t="shared" si="6"/>
        <v>1</v>
      </c>
    </row>
    <row r="356" spans="1:10" s="13" customFormat="1" ht="63.75" customHeight="1" x14ac:dyDescent="0.2">
      <c r="A356" s="45" t="s">
        <v>209</v>
      </c>
      <c r="B356" s="45" t="s">
        <v>206</v>
      </c>
      <c r="C356" s="45" t="s">
        <v>207</v>
      </c>
      <c r="D356" s="14" t="s">
        <v>169</v>
      </c>
      <c r="E356" s="2"/>
      <c r="F356" s="36" t="s">
        <v>22</v>
      </c>
      <c r="G356" s="187">
        <v>3600</v>
      </c>
      <c r="H356" s="187">
        <v>3600</v>
      </c>
      <c r="I356" s="187">
        <v>3600</v>
      </c>
      <c r="J356" s="236">
        <f t="shared" si="6"/>
        <v>1</v>
      </c>
    </row>
    <row r="357" spans="1:10" s="13" customFormat="1" ht="67.5" customHeight="1" x14ac:dyDescent="0.2">
      <c r="A357" s="45" t="s">
        <v>209</v>
      </c>
      <c r="B357" s="45" t="s">
        <v>206</v>
      </c>
      <c r="C357" s="45" t="s">
        <v>207</v>
      </c>
      <c r="D357" s="14" t="s">
        <v>368</v>
      </c>
      <c r="E357" s="2"/>
      <c r="F357" s="36" t="s">
        <v>3</v>
      </c>
      <c r="G357" s="187">
        <v>60000</v>
      </c>
      <c r="H357" s="187">
        <v>60000</v>
      </c>
      <c r="I357" s="187">
        <v>60000</v>
      </c>
      <c r="J357" s="236">
        <f t="shared" si="6"/>
        <v>1</v>
      </c>
    </row>
    <row r="358" spans="1:10" s="13" customFormat="1" ht="78" customHeight="1" x14ac:dyDescent="0.2">
      <c r="A358" s="45" t="s">
        <v>209</v>
      </c>
      <c r="B358" s="45" t="s">
        <v>206</v>
      </c>
      <c r="C358" s="45" t="s">
        <v>207</v>
      </c>
      <c r="D358" s="14" t="s">
        <v>170</v>
      </c>
      <c r="E358" s="2"/>
      <c r="F358" s="36" t="s">
        <v>171</v>
      </c>
      <c r="G358" s="187">
        <v>81183.399999999994</v>
      </c>
      <c r="H358" s="187">
        <v>81183.399999999994</v>
      </c>
      <c r="I358" s="187">
        <v>81183.399999999994</v>
      </c>
      <c r="J358" s="236">
        <f t="shared" si="6"/>
        <v>1</v>
      </c>
    </row>
    <row r="359" spans="1:10" s="13" customFormat="1" ht="70.5" customHeight="1" x14ac:dyDescent="0.2">
      <c r="A359" s="119" t="s">
        <v>209</v>
      </c>
      <c r="B359" s="119" t="s">
        <v>206</v>
      </c>
      <c r="C359" s="119" t="s">
        <v>207</v>
      </c>
      <c r="D359" s="67" t="s">
        <v>299</v>
      </c>
      <c r="E359" s="114"/>
      <c r="F359" s="95" t="s">
        <v>300</v>
      </c>
      <c r="G359" s="194">
        <v>20000</v>
      </c>
      <c r="H359" s="187">
        <v>20000</v>
      </c>
      <c r="I359" s="187">
        <v>20000</v>
      </c>
      <c r="J359" s="236">
        <f t="shared" si="6"/>
        <v>1</v>
      </c>
    </row>
    <row r="360" spans="1:10" s="13" customFormat="1" ht="70.5" customHeight="1" x14ac:dyDescent="0.2">
      <c r="A360" s="119" t="s">
        <v>209</v>
      </c>
      <c r="B360" s="119" t="s">
        <v>206</v>
      </c>
      <c r="C360" s="119" t="s">
        <v>207</v>
      </c>
      <c r="D360" s="67" t="s">
        <v>301</v>
      </c>
      <c r="E360" s="114"/>
      <c r="F360" s="95" t="s">
        <v>302</v>
      </c>
      <c r="G360" s="194">
        <v>7830</v>
      </c>
      <c r="H360" s="187">
        <v>7830</v>
      </c>
      <c r="I360" s="187">
        <v>7830</v>
      </c>
      <c r="J360" s="236">
        <f t="shared" si="6"/>
        <v>1</v>
      </c>
    </row>
    <row r="361" spans="1:10" s="13" customFormat="1" ht="70.5" customHeight="1" x14ac:dyDescent="0.2">
      <c r="A361" s="119" t="s">
        <v>209</v>
      </c>
      <c r="B361" s="119" t="s">
        <v>206</v>
      </c>
      <c r="C361" s="119" t="s">
        <v>207</v>
      </c>
      <c r="D361" s="67" t="s">
        <v>303</v>
      </c>
      <c r="E361" s="114"/>
      <c r="F361" s="95" t="s">
        <v>304</v>
      </c>
      <c r="G361" s="194">
        <v>23398.400000000001</v>
      </c>
      <c r="H361" s="187">
        <v>23398.400000000001</v>
      </c>
      <c r="I361" s="187">
        <v>23398.400000000001</v>
      </c>
      <c r="J361" s="236">
        <f t="shared" si="6"/>
        <v>1</v>
      </c>
    </row>
    <row r="362" spans="1:10" s="13" customFormat="1" ht="70.5" customHeight="1" x14ac:dyDescent="0.2">
      <c r="A362" s="119" t="s">
        <v>209</v>
      </c>
      <c r="B362" s="119" t="s">
        <v>206</v>
      </c>
      <c r="C362" s="119" t="s">
        <v>207</v>
      </c>
      <c r="D362" s="67" t="s">
        <v>305</v>
      </c>
      <c r="E362" s="114"/>
      <c r="F362" s="95" t="s">
        <v>22</v>
      </c>
      <c r="G362" s="194">
        <v>4935.1000000000004</v>
      </c>
      <c r="H362" s="187">
        <v>4935.1000000000004</v>
      </c>
      <c r="I362" s="187">
        <v>4935.1000000000004</v>
      </c>
      <c r="J362" s="236">
        <f t="shared" si="6"/>
        <v>1</v>
      </c>
    </row>
    <row r="363" spans="1:10" s="13" customFormat="1" ht="70.5" customHeight="1" x14ac:dyDescent="0.2">
      <c r="A363" s="119" t="s">
        <v>209</v>
      </c>
      <c r="B363" s="119" t="s">
        <v>206</v>
      </c>
      <c r="C363" s="119" t="s">
        <v>207</v>
      </c>
      <c r="D363" s="67" t="s">
        <v>306</v>
      </c>
      <c r="E363" s="114"/>
      <c r="F363" s="95" t="s">
        <v>307</v>
      </c>
      <c r="G363" s="194">
        <v>450000</v>
      </c>
      <c r="H363" s="187">
        <v>587777</v>
      </c>
      <c r="I363" s="187">
        <v>587777</v>
      </c>
      <c r="J363" s="236">
        <f t="shared" si="6"/>
        <v>1</v>
      </c>
    </row>
    <row r="364" spans="1:10" s="13" customFormat="1" ht="89.25" customHeight="1" x14ac:dyDescent="0.2">
      <c r="A364" s="55"/>
      <c r="B364" s="55"/>
      <c r="C364" s="55"/>
      <c r="D364" s="56"/>
      <c r="E364" s="12" t="s">
        <v>27</v>
      </c>
      <c r="F364" s="22"/>
      <c r="G364" s="230">
        <f>G365+G370+G371+G372</f>
        <v>5820</v>
      </c>
      <c r="H364" s="230">
        <f>H365+H370+H371+H372</f>
        <v>313931.00000000006</v>
      </c>
      <c r="I364" s="230">
        <f>I365+I370+I371+I372</f>
        <v>302338.55000000005</v>
      </c>
      <c r="J364" s="235">
        <f t="shared" si="6"/>
        <v>0.96307325495092866</v>
      </c>
    </row>
    <row r="365" spans="1:10" s="13" customFormat="1" ht="89.25" customHeight="1" x14ac:dyDescent="0.2">
      <c r="A365" s="2">
        <v>10</v>
      </c>
      <c r="B365" s="16" t="s">
        <v>210</v>
      </c>
      <c r="C365" s="16" t="s">
        <v>207</v>
      </c>
      <c r="D365" s="14" t="s">
        <v>28</v>
      </c>
      <c r="E365" s="12"/>
      <c r="F365" s="22"/>
      <c r="G365" s="185">
        <f>G367+G368+G369</f>
        <v>5820</v>
      </c>
      <c r="H365" s="185">
        <f>H367+H368+H369</f>
        <v>5820</v>
      </c>
      <c r="I365" s="185">
        <f>I367+I368+I369</f>
        <v>4842</v>
      </c>
      <c r="J365" s="236">
        <f t="shared" si="6"/>
        <v>0.83195876288659798</v>
      </c>
    </row>
    <row r="366" spans="1:10" s="131" customFormat="1" ht="18.75" customHeight="1" x14ac:dyDescent="0.2">
      <c r="A366" s="132"/>
      <c r="B366" s="103"/>
      <c r="C366" s="103"/>
      <c r="D366" s="133" t="s">
        <v>249</v>
      </c>
      <c r="E366" s="132"/>
      <c r="F366" s="134"/>
      <c r="G366" s="193"/>
      <c r="H366" s="193"/>
      <c r="I366" s="193"/>
      <c r="J366" s="239" t="str">
        <f>IF(I366=0," ",I366/H366)</f>
        <v xml:space="preserve"> </v>
      </c>
    </row>
    <row r="367" spans="1:10" s="13" customFormat="1" ht="50.25" customHeight="1" x14ac:dyDescent="0.2">
      <c r="A367" s="57"/>
      <c r="B367" s="46"/>
      <c r="C367" s="58"/>
      <c r="D367" s="250"/>
      <c r="E367" s="2"/>
      <c r="F367" s="14" t="s">
        <v>202</v>
      </c>
      <c r="G367" s="187">
        <v>2292</v>
      </c>
      <c r="H367" s="187">
        <v>2292</v>
      </c>
      <c r="I367" s="187">
        <v>1629</v>
      </c>
      <c r="J367" s="236">
        <f t="shared" si="6"/>
        <v>0.71073298429319376</v>
      </c>
    </row>
    <row r="368" spans="1:10" s="13" customFormat="1" ht="50.25" customHeight="1" x14ac:dyDescent="0.2">
      <c r="A368" s="49"/>
      <c r="B368" s="27"/>
      <c r="C368" s="59"/>
      <c r="D368" s="251"/>
      <c r="E368" s="2"/>
      <c r="F368" s="14" t="s">
        <v>203</v>
      </c>
      <c r="G368" s="187">
        <v>1740</v>
      </c>
      <c r="H368" s="187">
        <v>1740</v>
      </c>
      <c r="I368" s="187">
        <v>1562</v>
      </c>
      <c r="J368" s="236">
        <f t="shared" si="6"/>
        <v>0.89770114942528734</v>
      </c>
    </row>
    <row r="369" spans="1:10" s="13" customFormat="1" ht="50.25" customHeight="1" x14ac:dyDescent="0.2">
      <c r="A369" s="101"/>
      <c r="B369" s="27"/>
      <c r="C369" s="59"/>
      <c r="D369" s="252"/>
      <c r="E369" s="2"/>
      <c r="F369" s="14" t="s">
        <v>204</v>
      </c>
      <c r="G369" s="187">
        <v>1788</v>
      </c>
      <c r="H369" s="187">
        <v>1788</v>
      </c>
      <c r="I369" s="187">
        <v>1651</v>
      </c>
      <c r="J369" s="236">
        <f t="shared" si="6"/>
        <v>0.92337807606263977</v>
      </c>
    </row>
    <row r="370" spans="1:10" s="13" customFormat="1" ht="145.5" customHeight="1" x14ac:dyDescent="0.2">
      <c r="A370" s="2">
        <v>10</v>
      </c>
      <c r="B370" s="16" t="s">
        <v>209</v>
      </c>
      <c r="C370" s="16" t="s">
        <v>205</v>
      </c>
      <c r="D370" s="67" t="s">
        <v>5</v>
      </c>
      <c r="E370" s="67"/>
      <c r="F370" s="67" t="s">
        <v>8</v>
      </c>
      <c r="G370" s="187">
        <v>0</v>
      </c>
      <c r="H370" s="187">
        <v>285487.2</v>
      </c>
      <c r="I370" s="187">
        <v>274872.75</v>
      </c>
      <c r="J370" s="236">
        <f t="shared" si="6"/>
        <v>0.96281987423604276</v>
      </c>
    </row>
    <row r="371" spans="1:10" s="13" customFormat="1" ht="93.75" customHeight="1" x14ac:dyDescent="0.2">
      <c r="A371" s="2">
        <v>10</v>
      </c>
      <c r="B371" s="16" t="s">
        <v>209</v>
      </c>
      <c r="C371" s="16" t="s">
        <v>205</v>
      </c>
      <c r="D371" s="67" t="s">
        <v>7</v>
      </c>
      <c r="E371" s="67"/>
      <c r="F371" s="95" t="s">
        <v>9</v>
      </c>
      <c r="G371" s="195">
        <v>0</v>
      </c>
      <c r="H371" s="195">
        <v>19277.900000000001</v>
      </c>
      <c r="I371" s="195">
        <v>19277.900000000001</v>
      </c>
      <c r="J371" s="236">
        <f t="shared" si="6"/>
        <v>1</v>
      </c>
    </row>
    <row r="372" spans="1:10" s="13" customFormat="1" ht="99.75" customHeight="1" x14ac:dyDescent="0.2">
      <c r="A372" s="2">
        <v>10</v>
      </c>
      <c r="B372" s="16" t="s">
        <v>209</v>
      </c>
      <c r="C372" s="16" t="s">
        <v>205</v>
      </c>
      <c r="D372" s="67" t="s">
        <v>6</v>
      </c>
      <c r="E372" s="67"/>
      <c r="F372" s="67" t="s">
        <v>10</v>
      </c>
      <c r="G372" s="187">
        <v>0</v>
      </c>
      <c r="H372" s="187">
        <v>3345.9</v>
      </c>
      <c r="I372" s="187">
        <v>3345.9</v>
      </c>
      <c r="J372" s="236">
        <f t="shared" si="6"/>
        <v>1</v>
      </c>
    </row>
    <row r="373" spans="1:10" s="107" customFormat="1" ht="62.25" customHeight="1" x14ac:dyDescent="0.2">
      <c r="A373" s="132"/>
      <c r="B373" s="151"/>
      <c r="C373" s="103"/>
      <c r="D373" s="152"/>
      <c r="E373" s="106" t="s">
        <v>248</v>
      </c>
      <c r="F373" s="105"/>
      <c r="G373" s="192">
        <f>G374+G381</f>
        <v>0</v>
      </c>
      <c r="H373" s="192">
        <f>H374+H381</f>
        <v>321330.2</v>
      </c>
      <c r="I373" s="192">
        <f>I374+I381</f>
        <v>321010.09000000003</v>
      </c>
      <c r="J373" s="238">
        <f t="shared" si="6"/>
        <v>0.99900379733993261</v>
      </c>
    </row>
    <row r="374" spans="1:10" s="131" customFormat="1" ht="63.75" customHeight="1" x14ac:dyDescent="0.2">
      <c r="A374" s="127" t="s">
        <v>213</v>
      </c>
      <c r="B374" s="127" t="s">
        <v>206</v>
      </c>
      <c r="C374" s="128" t="s">
        <v>205</v>
      </c>
      <c r="D374" s="129" t="s">
        <v>456</v>
      </c>
      <c r="E374" s="130"/>
      <c r="F374" s="126"/>
      <c r="G374" s="228">
        <f>SUM(G376:G380)</f>
        <v>0</v>
      </c>
      <c r="H374" s="228">
        <f>SUM(H376:H380)</f>
        <v>110226.7</v>
      </c>
      <c r="I374" s="228">
        <f>SUM(I376:I380)</f>
        <v>109908.81999999999</v>
      </c>
      <c r="J374" s="242">
        <f t="shared" si="6"/>
        <v>0.99711612522192894</v>
      </c>
    </row>
    <row r="375" spans="1:10" s="131" customFormat="1" ht="17.25" customHeight="1" x14ac:dyDescent="0.2">
      <c r="A375" s="132"/>
      <c r="B375" s="103"/>
      <c r="C375" s="103"/>
      <c r="D375" s="133" t="s">
        <v>249</v>
      </c>
      <c r="E375" s="132"/>
      <c r="F375" s="134"/>
      <c r="G375" s="193"/>
      <c r="H375" s="193"/>
      <c r="I375" s="193"/>
      <c r="J375" s="239" t="str">
        <f t="shared" si="6"/>
        <v xml:space="preserve"> </v>
      </c>
    </row>
    <row r="376" spans="1:10" s="131" customFormat="1" ht="296.25" customHeight="1" x14ac:dyDescent="0.2">
      <c r="A376" s="109"/>
      <c r="B376" s="135"/>
      <c r="C376" s="136"/>
      <c r="D376" s="137" t="s">
        <v>476</v>
      </c>
      <c r="E376" s="138"/>
      <c r="F376" s="139" t="s">
        <v>251</v>
      </c>
      <c r="G376" s="231">
        <v>0</v>
      </c>
      <c r="H376" s="231">
        <v>58567.199999999997</v>
      </c>
      <c r="I376" s="231">
        <v>58567.199999999997</v>
      </c>
      <c r="J376" s="243">
        <f t="shared" si="6"/>
        <v>1</v>
      </c>
    </row>
    <row r="377" spans="1:10" s="131" customFormat="1" ht="57" customHeight="1" x14ac:dyDescent="0.2">
      <c r="A377" s="109"/>
      <c r="B377" s="135"/>
      <c r="C377" s="136"/>
      <c r="D377" s="137" t="s">
        <v>457</v>
      </c>
      <c r="E377" s="123"/>
      <c r="F377" s="132" t="s">
        <v>31</v>
      </c>
      <c r="G377" s="229">
        <v>0</v>
      </c>
      <c r="H377" s="229">
        <v>40095.5</v>
      </c>
      <c r="I377" s="229">
        <v>39913.08</v>
      </c>
      <c r="J377" s="239">
        <f t="shared" si="6"/>
        <v>0.99545036226010408</v>
      </c>
    </row>
    <row r="378" spans="1:10" s="131" customFormat="1" ht="60" customHeight="1" x14ac:dyDescent="0.2">
      <c r="A378" s="109"/>
      <c r="B378" s="135"/>
      <c r="C378" s="136"/>
      <c r="D378" s="133" t="s">
        <v>30</v>
      </c>
      <c r="E378" s="123"/>
      <c r="F378" s="132" t="s">
        <v>252</v>
      </c>
      <c r="G378" s="229">
        <v>0</v>
      </c>
      <c r="H378" s="229">
        <v>4717.8</v>
      </c>
      <c r="I378" s="229">
        <v>4717.76</v>
      </c>
      <c r="J378" s="239">
        <f t="shared" si="6"/>
        <v>0.99999152147187254</v>
      </c>
    </row>
    <row r="379" spans="1:10" s="131" customFormat="1" ht="77.25" customHeight="1" x14ac:dyDescent="0.2">
      <c r="A379" s="109"/>
      <c r="B379" s="135"/>
      <c r="C379" s="136"/>
      <c r="D379" s="133" t="s">
        <v>250</v>
      </c>
      <c r="E379" s="123"/>
      <c r="F379" s="132" t="s">
        <v>452</v>
      </c>
      <c r="G379" s="229">
        <v>0</v>
      </c>
      <c r="H379" s="229">
        <v>3063.8</v>
      </c>
      <c r="I379" s="229">
        <v>2928.76</v>
      </c>
      <c r="J379" s="239">
        <f t="shared" si="6"/>
        <v>0.95592401592793264</v>
      </c>
    </row>
    <row r="380" spans="1:10" s="131" customFormat="1" ht="60" customHeight="1" x14ac:dyDescent="0.2">
      <c r="A380" s="109"/>
      <c r="B380" s="135"/>
      <c r="C380" s="136"/>
      <c r="D380" s="133" t="s">
        <v>32</v>
      </c>
      <c r="E380" s="123"/>
      <c r="F380" s="132" t="s">
        <v>33</v>
      </c>
      <c r="G380" s="229">
        <v>0</v>
      </c>
      <c r="H380" s="229">
        <v>3782.4</v>
      </c>
      <c r="I380" s="229">
        <v>3782.02</v>
      </c>
      <c r="J380" s="239">
        <f t="shared" si="6"/>
        <v>0.99989953468697124</v>
      </c>
    </row>
    <row r="381" spans="1:10" s="107" customFormat="1" ht="78.75" customHeight="1" x14ac:dyDescent="0.2">
      <c r="A381" s="103" t="s">
        <v>213</v>
      </c>
      <c r="B381" s="103" t="s">
        <v>206</v>
      </c>
      <c r="C381" s="103" t="s">
        <v>205</v>
      </c>
      <c r="D381" s="133" t="s">
        <v>447</v>
      </c>
      <c r="E381" s="132"/>
      <c r="F381" s="133"/>
      <c r="G381" s="229">
        <f>SUM(G383:G385)</f>
        <v>0</v>
      </c>
      <c r="H381" s="229">
        <f>SUM(H383:H385)</f>
        <v>211103.5</v>
      </c>
      <c r="I381" s="229">
        <f>SUM(I383:I385)</f>
        <v>211101.27000000002</v>
      </c>
      <c r="J381" s="239">
        <f t="shared" ref="J381:J396" si="7">IF(I381=0," ",I381/H381)</f>
        <v>0.99998943646126193</v>
      </c>
    </row>
    <row r="382" spans="1:10" s="107" customFormat="1" ht="27" customHeight="1" x14ac:dyDescent="0.2">
      <c r="A382" s="132"/>
      <c r="B382" s="103"/>
      <c r="C382" s="103"/>
      <c r="D382" s="137" t="s">
        <v>505</v>
      </c>
      <c r="E382" s="132"/>
      <c r="F382" s="105"/>
      <c r="G382" s="193"/>
      <c r="H382" s="193"/>
      <c r="I382" s="193"/>
      <c r="J382" s="239" t="str">
        <f t="shared" si="7"/>
        <v xml:space="preserve"> </v>
      </c>
    </row>
    <row r="383" spans="1:10" s="107" customFormat="1" ht="60" customHeight="1" x14ac:dyDescent="0.2">
      <c r="A383" s="109"/>
      <c r="B383" s="135"/>
      <c r="C383" s="136"/>
      <c r="D383" s="133" t="s">
        <v>448</v>
      </c>
      <c r="E383" s="132"/>
      <c r="F383" s="133" t="s">
        <v>450</v>
      </c>
      <c r="G383" s="193">
        <v>0</v>
      </c>
      <c r="H383" s="193">
        <v>130598.3</v>
      </c>
      <c r="I383" s="193">
        <v>130596.1</v>
      </c>
      <c r="J383" s="239">
        <f t="shared" si="7"/>
        <v>0.99998315445147445</v>
      </c>
    </row>
    <row r="384" spans="1:10" s="107" customFormat="1" ht="73.5" customHeight="1" x14ac:dyDescent="0.2">
      <c r="A384" s="109"/>
      <c r="B384" s="135"/>
      <c r="C384" s="136"/>
      <c r="D384" s="133" t="s">
        <v>477</v>
      </c>
      <c r="E384" s="132"/>
      <c r="F384" s="133" t="s">
        <v>478</v>
      </c>
      <c r="G384" s="193"/>
      <c r="H384" s="193">
        <v>5760</v>
      </c>
      <c r="I384" s="193">
        <v>5760</v>
      </c>
      <c r="J384" s="239">
        <f t="shared" si="7"/>
        <v>1</v>
      </c>
    </row>
    <row r="385" spans="1:10" s="107" customFormat="1" ht="54" customHeight="1" x14ac:dyDescent="0.2">
      <c r="A385" s="139"/>
      <c r="B385" s="140"/>
      <c r="C385" s="141"/>
      <c r="D385" s="133" t="s">
        <v>449</v>
      </c>
      <c r="E385" s="132"/>
      <c r="F385" s="133" t="s">
        <v>451</v>
      </c>
      <c r="G385" s="193">
        <v>0</v>
      </c>
      <c r="H385" s="193">
        <v>74745.2</v>
      </c>
      <c r="I385" s="193">
        <v>74745.17</v>
      </c>
      <c r="J385" s="239">
        <f t="shared" si="7"/>
        <v>0.99999959863643417</v>
      </c>
    </row>
    <row r="386" spans="1:10" s="107" customFormat="1" ht="138.75" customHeight="1" x14ac:dyDescent="0.2">
      <c r="A386" s="143"/>
      <c r="B386" s="144"/>
      <c r="C386" s="143"/>
      <c r="D386" s="145"/>
      <c r="E386" s="146" t="s">
        <v>0</v>
      </c>
      <c r="F386" s="147"/>
      <c r="G386" s="201">
        <f>G387</f>
        <v>0</v>
      </c>
      <c r="H386" s="201">
        <f>H387</f>
        <v>12029.399999999998</v>
      </c>
      <c r="I386" s="201">
        <f>I387</f>
        <v>11018.199999999999</v>
      </c>
      <c r="J386" s="238">
        <f t="shared" si="7"/>
        <v>0.91593928209220754</v>
      </c>
    </row>
    <row r="387" spans="1:10" s="107" customFormat="1" ht="120" customHeight="1" x14ac:dyDescent="0.2">
      <c r="A387" s="132" t="s">
        <v>64</v>
      </c>
      <c r="B387" s="103" t="s">
        <v>209</v>
      </c>
      <c r="C387" s="103" t="s">
        <v>207</v>
      </c>
      <c r="D387" s="133" t="s">
        <v>459</v>
      </c>
      <c r="E387" s="146"/>
      <c r="F387" s="147"/>
      <c r="G387" s="172">
        <f>G389+G390+G391</f>
        <v>0</v>
      </c>
      <c r="H387" s="172">
        <f>H389+H390+H391</f>
        <v>12029.399999999998</v>
      </c>
      <c r="I387" s="172">
        <f>I389+I390+I391</f>
        <v>11018.199999999999</v>
      </c>
      <c r="J387" s="239">
        <f t="shared" si="7"/>
        <v>0.91593928209220754</v>
      </c>
    </row>
    <row r="388" spans="1:10" s="107" customFormat="1" ht="19.5" customHeight="1" x14ac:dyDescent="0.2">
      <c r="A388" s="132"/>
      <c r="B388" s="103"/>
      <c r="C388" s="103"/>
      <c r="D388" s="137" t="s">
        <v>505</v>
      </c>
      <c r="E388" s="146"/>
      <c r="F388" s="147"/>
      <c r="G388" s="172"/>
      <c r="H388" s="172"/>
      <c r="I388" s="172"/>
      <c r="J388" s="239"/>
    </row>
    <row r="389" spans="1:10" s="107" customFormat="1" ht="49.5" customHeight="1" x14ac:dyDescent="0.2">
      <c r="A389" s="109"/>
      <c r="B389" s="135"/>
      <c r="C389" s="136"/>
      <c r="D389" s="133"/>
      <c r="E389" s="149"/>
      <c r="F389" s="150" t="s">
        <v>158</v>
      </c>
      <c r="G389" s="229">
        <v>0</v>
      </c>
      <c r="H389" s="229">
        <v>812.8</v>
      </c>
      <c r="I389" s="229">
        <v>812.8</v>
      </c>
      <c r="J389" s="239">
        <f t="shared" si="7"/>
        <v>1</v>
      </c>
    </row>
    <row r="390" spans="1:10" s="107" customFormat="1" ht="57" customHeight="1" x14ac:dyDescent="0.2">
      <c r="A390" s="109"/>
      <c r="B390" s="135"/>
      <c r="C390" s="136"/>
      <c r="D390" s="133"/>
      <c r="E390" s="149"/>
      <c r="F390" s="150" t="s">
        <v>159</v>
      </c>
      <c r="G390" s="229">
        <v>0</v>
      </c>
      <c r="H390" s="229">
        <v>9387.7999999999993</v>
      </c>
      <c r="I390" s="229">
        <v>8376.6</v>
      </c>
      <c r="J390" s="239">
        <f t="shared" si="7"/>
        <v>0.89228573254649668</v>
      </c>
    </row>
    <row r="391" spans="1:10" s="107" customFormat="1" ht="57" customHeight="1" x14ac:dyDescent="0.2">
      <c r="A391" s="139"/>
      <c r="B391" s="140"/>
      <c r="C391" s="141"/>
      <c r="D391" s="133"/>
      <c r="E391" s="149"/>
      <c r="F391" s="150" t="s">
        <v>161</v>
      </c>
      <c r="G391" s="229">
        <v>0</v>
      </c>
      <c r="H391" s="229">
        <v>1828.8</v>
      </c>
      <c r="I391" s="229">
        <v>1828.8</v>
      </c>
      <c r="J391" s="239">
        <f t="shared" si="7"/>
        <v>1</v>
      </c>
    </row>
    <row r="392" spans="1:10" s="107" customFormat="1" ht="103.5" customHeight="1" x14ac:dyDescent="0.2">
      <c r="A392" s="143"/>
      <c r="B392" s="144"/>
      <c r="C392" s="143"/>
      <c r="D392" s="145"/>
      <c r="E392" s="146" t="s">
        <v>156</v>
      </c>
      <c r="F392" s="147"/>
      <c r="G392" s="201">
        <f>SUM(G393:G396)</f>
        <v>0</v>
      </c>
      <c r="H392" s="201">
        <f>SUM(H393:H396)</f>
        <v>1064260</v>
      </c>
      <c r="I392" s="201">
        <f>SUM(I393:I396)</f>
        <v>1064260</v>
      </c>
      <c r="J392" s="238">
        <f t="shared" si="7"/>
        <v>1</v>
      </c>
    </row>
    <row r="393" spans="1:10" s="107" customFormat="1" ht="103.5" customHeight="1" x14ac:dyDescent="0.2">
      <c r="A393" s="143" t="s">
        <v>211</v>
      </c>
      <c r="B393" s="144" t="s">
        <v>207</v>
      </c>
      <c r="C393" s="143" t="s">
        <v>207</v>
      </c>
      <c r="D393" s="148" t="s">
        <v>200</v>
      </c>
      <c r="E393" s="146"/>
      <c r="F393" s="147" t="s">
        <v>165</v>
      </c>
      <c r="G393" s="172">
        <v>0</v>
      </c>
      <c r="H393" s="172">
        <v>19500</v>
      </c>
      <c r="I393" s="172">
        <v>19500</v>
      </c>
      <c r="J393" s="239">
        <f t="shared" si="7"/>
        <v>1</v>
      </c>
    </row>
    <row r="394" spans="1:10" s="107" customFormat="1" ht="129" customHeight="1" x14ac:dyDescent="0.2">
      <c r="A394" s="143" t="s">
        <v>211</v>
      </c>
      <c r="B394" s="144" t="s">
        <v>207</v>
      </c>
      <c r="C394" s="143" t="s">
        <v>207</v>
      </c>
      <c r="D394" s="148" t="s">
        <v>157</v>
      </c>
      <c r="E394" s="149"/>
      <c r="F394" s="150" t="s">
        <v>160</v>
      </c>
      <c r="G394" s="229">
        <v>0</v>
      </c>
      <c r="H394" s="229">
        <v>882760</v>
      </c>
      <c r="I394" s="229">
        <v>882760</v>
      </c>
      <c r="J394" s="239">
        <f t="shared" si="7"/>
        <v>1</v>
      </c>
    </row>
    <row r="395" spans="1:10" s="107" customFormat="1" ht="129" customHeight="1" x14ac:dyDescent="0.2">
      <c r="A395" s="143" t="s">
        <v>211</v>
      </c>
      <c r="B395" s="144" t="s">
        <v>207</v>
      </c>
      <c r="C395" s="143" t="s">
        <v>207</v>
      </c>
      <c r="D395" s="148" t="s">
        <v>157</v>
      </c>
      <c r="E395" s="149"/>
      <c r="F395" s="147" t="s">
        <v>165</v>
      </c>
      <c r="G395" s="229">
        <v>0</v>
      </c>
      <c r="H395" s="229">
        <v>157000</v>
      </c>
      <c r="I395" s="229">
        <v>157000</v>
      </c>
      <c r="J395" s="239">
        <f t="shared" si="7"/>
        <v>1</v>
      </c>
    </row>
    <row r="396" spans="1:10" s="107" customFormat="1" ht="111.75" customHeight="1" x14ac:dyDescent="0.2">
      <c r="A396" s="143" t="s">
        <v>211</v>
      </c>
      <c r="B396" s="144" t="s">
        <v>207</v>
      </c>
      <c r="C396" s="143" t="s">
        <v>207</v>
      </c>
      <c r="D396" s="150" t="s">
        <v>166</v>
      </c>
      <c r="E396" s="149"/>
      <c r="F396" s="147" t="s">
        <v>165</v>
      </c>
      <c r="G396" s="229">
        <v>0</v>
      </c>
      <c r="H396" s="229">
        <v>5000</v>
      </c>
      <c r="I396" s="193">
        <v>5000</v>
      </c>
      <c r="J396" s="239">
        <f t="shared" si="7"/>
        <v>1</v>
      </c>
    </row>
    <row r="397" spans="1:10" ht="24" customHeight="1" x14ac:dyDescent="0.25">
      <c r="E397" s="60"/>
      <c r="F397" s="61"/>
      <c r="G397" s="232"/>
    </row>
    <row r="398" spans="1:10" s="62" customFormat="1" ht="21.75" customHeight="1" x14ac:dyDescent="0.25">
      <c r="A398" s="253" t="s">
        <v>268</v>
      </c>
      <c r="B398" s="253"/>
      <c r="C398" s="253"/>
      <c r="D398" s="253"/>
      <c r="E398" s="253"/>
      <c r="F398" s="253"/>
      <c r="G398" s="253"/>
      <c r="H398" s="253"/>
      <c r="I398" s="233"/>
      <c r="J398" s="245"/>
    </row>
    <row r="399" spans="1:10" s="62" customFormat="1" ht="21.75" customHeight="1" x14ac:dyDescent="0.25">
      <c r="A399" s="254" t="s">
        <v>253</v>
      </c>
      <c r="B399" s="254"/>
      <c r="C399" s="254"/>
      <c r="D399" s="254"/>
      <c r="E399" s="254"/>
      <c r="F399" s="254"/>
      <c r="G399" s="254"/>
      <c r="H399" s="254"/>
      <c r="I399" s="233"/>
      <c r="J399" s="245"/>
    </row>
    <row r="400" spans="1:10" s="62" customFormat="1" ht="16.5" customHeight="1" x14ac:dyDescent="0.25">
      <c r="A400" s="249"/>
      <c r="B400" s="249"/>
      <c r="C400" s="249"/>
      <c r="D400" s="249"/>
      <c r="E400" s="249"/>
      <c r="F400" s="249"/>
      <c r="G400" s="249"/>
      <c r="H400" s="249"/>
      <c r="I400" s="249"/>
      <c r="J400" s="249"/>
    </row>
    <row r="401" spans="1:10" s="63" customFormat="1" ht="33" customHeight="1" x14ac:dyDescent="0.25">
      <c r="A401" s="249"/>
      <c r="B401" s="249"/>
      <c r="C401" s="249"/>
      <c r="D401" s="249"/>
      <c r="E401" s="249"/>
      <c r="F401" s="249"/>
      <c r="G401" s="249"/>
      <c r="H401" s="249"/>
      <c r="I401" s="249"/>
      <c r="J401" s="249"/>
    </row>
    <row r="402" spans="1:10" ht="50.25" customHeight="1" x14ac:dyDescent="0.25">
      <c r="F402" s="64"/>
    </row>
    <row r="403" spans="1:10" ht="54" customHeight="1" x14ac:dyDescent="0.25">
      <c r="F403" s="64"/>
    </row>
    <row r="404" spans="1:10" ht="30.75" customHeight="1" x14ac:dyDescent="0.25">
      <c r="F404" s="64"/>
    </row>
    <row r="405" spans="1:10" ht="63.75" customHeight="1" x14ac:dyDescent="0.25">
      <c r="F405" s="64"/>
    </row>
    <row r="406" spans="1:10" ht="76.5" customHeight="1" x14ac:dyDescent="0.25">
      <c r="F406" s="64"/>
    </row>
    <row r="407" spans="1:10" ht="63.75" customHeight="1" x14ac:dyDescent="0.25">
      <c r="F407" s="64"/>
    </row>
    <row r="408" spans="1:10" ht="38.25" customHeight="1" x14ac:dyDescent="0.25">
      <c r="F408" s="64"/>
    </row>
    <row r="409" spans="1:10" ht="30.75" customHeight="1" x14ac:dyDescent="0.25">
      <c r="F409" s="64"/>
    </row>
    <row r="410" spans="1:10" ht="36.75" customHeight="1" x14ac:dyDescent="0.25">
      <c r="F410" s="64"/>
    </row>
    <row r="411" spans="1:10" ht="63.75" customHeight="1" x14ac:dyDescent="0.25">
      <c r="F411" s="64"/>
    </row>
    <row r="412" spans="1:10" ht="54.75" customHeight="1" x14ac:dyDescent="0.25">
      <c r="F412" s="64"/>
    </row>
    <row r="413" spans="1:10" ht="36.75" customHeight="1" x14ac:dyDescent="0.25">
      <c r="F413" s="64"/>
    </row>
    <row r="414" spans="1:10" ht="42" customHeight="1" x14ac:dyDescent="0.25">
      <c r="F414" s="64"/>
    </row>
    <row r="415" spans="1:10" x14ac:dyDescent="0.25">
      <c r="F415" s="64"/>
    </row>
    <row r="416" spans="1:10" ht="49.5" customHeight="1" x14ac:dyDescent="0.25">
      <c r="F416" s="64"/>
    </row>
    <row r="417" spans="6:6" ht="37.5" customHeight="1" x14ac:dyDescent="0.25">
      <c r="F417" s="64"/>
    </row>
    <row r="418" spans="6:6" ht="42.75" customHeight="1" x14ac:dyDescent="0.25">
      <c r="F418" s="64"/>
    </row>
    <row r="419" spans="6:6" ht="45" customHeight="1" x14ac:dyDescent="0.25">
      <c r="F419" s="64"/>
    </row>
    <row r="420" spans="6:6" x14ac:dyDescent="0.25">
      <c r="F420" s="64"/>
    </row>
    <row r="421" spans="6:6" ht="40.5" customHeight="1" x14ac:dyDescent="0.25">
      <c r="F421" s="64"/>
    </row>
    <row r="422" spans="6:6" x14ac:dyDescent="0.25">
      <c r="F422" s="64"/>
    </row>
    <row r="423" spans="6:6" x14ac:dyDescent="0.25">
      <c r="F423" s="64"/>
    </row>
    <row r="424" spans="6:6" ht="54.75" customHeight="1" x14ac:dyDescent="0.25">
      <c r="F424" s="64"/>
    </row>
    <row r="425" spans="6:6" ht="47.25" customHeight="1" x14ac:dyDescent="0.25">
      <c r="F425" s="64"/>
    </row>
    <row r="426" spans="6:6" ht="42" customHeight="1" x14ac:dyDescent="0.25">
      <c r="F426" s="64"/>
    </row>
    <row r="427" spans="6:6" x14ac:dyDescent="0.25">
      <c r="F427" s="64"/>
    </row>
    <row r="428" spans="6:6" x14ac:dyDescent="0.25">
      <c r="F428" s="64"/>
    </row>
    <row r="429" spans="6:6" ht="38.25" customHeight="1" x14ac:dyDescent="0.25"/>
    <row r="431" spans="6:6" ht="51" customHeight="1" x14ac:dyDescent="0.25"/>
    <row r="432" spans="6:6" ht="25.5" customHeight="1" x14ac:dyDescent="0.25"/>
    <row r="433" ht="63.75" customHeight="1" x14ac:dyDescent="0.25"/>
    <row r="434" ht="24.75" customHeight="1" x14ac:dyDescent="0.25"/>
    <row r="436" ht="51" customHeight="1" x14ac:dyDescent="0.25"/>
    <row r="437" ht="38.25" customHeight="1" x14ac:dyDescent="0.25"/>
    <row r="438" ht="45" customHeight="1" x14ac:dyDescent="0.25"/>
    <row r="439" ht="51.75" customHeight="1" x14ac:dyDescent="0.25"/>
    <row r="441" ht="63.75" customHeight="1" x14ac:dyDescent="0.25"/>
    <row r="442" ht="53.25" customHeight="1" x14ac:dyDescent="0.25"/>
    <row r="443" ht="33" customHeight="1" x14ac:dyDescent="0.25"/>
    <row r="444" ht="68.25" customHeight="1" x14ac:dyDescent="0.25"/>
    <row r="445" ht="51" customHeight="1" x14ac:dyDescent="0.25"/>
    <row r="446" ht="81" customHeight="1" x14ac:dyDescent="0.25"/>
    <row r="447" ht="46.5" customHeight="1" x14ac:dyDescent="0.25"/>
    <row r="449" ht="89.25" customHeight="1" x14ac:dyDescent="0.25"/>
    <row r="450" ht="33" customHeight="1" x14ac:dyDescent="0.25"/>
    <row r="451" ht="52.5" customHeight="1" x14ac:dyDescent="0.25"/>
    <row r="452" ht="47.25" customHeight="1" x14ac:dyDescent="0.25"/>
    <row r="453" ht="40.5" customHeight="1" x14ac:dyDescent="0.25"/>
    <row r="454" ht="42.75" customHeight="1" x14ac:dyDescent="0.25"/>
    <row r="455" ht="76.5" customHeight="1" x14ac:dyDescent="0.25"/>
    <row r="456" ht="54" customHeight="1" x14ac:dyDescent="0.25"/>
    <row r="458" ht="58.5" customHeight="1" x14ac:dyDescent="0.25"/>
    <row r="459" ht="89.25" customHeight="1" x14ac:dyDescent="0.25"/>
    <row r="461" ht="56.25" customHeight="1" x14ac:dyDescent="0.25"/>
    <row r="462" ht="32.25" customHeight="1" x14ac:dyDescent="0.25"/>
    <row r="463" ht="63.75" customHeight="1" x14ac:dyDescent="0.25"/>
    <row r="464" ht="62.25" customHeight="1" x14ac:dyDescent="0.25"/>
    <row r="465" ht="49.5" customHeight="1" x14ac:dyDescent="0.25"/>
    <row r="468" ht="54" customHeight="1" x14ac:dyDescent="0.25"/>
    <row r="469" ht="79.5" customHeight="1" x14ac:dyDescent="0.25"/>
    <row r="470" ht="66.75" customHeight="1" x14ac:dyDescent="0.25"/>
    <row r="471" ht="36.75" customHeight="1" x14ac:dyDescent="0.25"/>
    <row r="472" ht="53.25" customHeight="1" x14ac:dyDescent="0.25"/>
    <row r="473" ht="63.75" customHeight="1" x14ac:dyDescent="0.25"/>
    <row r="474" ht="76.5" customHeight="1" x14ac:dyDescent="0.25"/>
    <row r="475" ht="76.5" customHeight="1" x14ac:dyDescent="0.25"/>
    <row r="476" ht="153" customHeight="1" x14ac:dyDescent="0.25"/>
    <row r="477" ht="102" customHeight="1" x14ac:dyDescent="0.25"/>
    <row r="478" ht="63.75" customHeight="1" x14ac:dyDescent="0.25"/>
    <row r="479" ht="76.5" customHeight="1" x14ac:dyDescent="0.25"/>
    <row r="480" ht="76.5" customHeight="1" x14ac:dyDescent="0.25"/>
    <row r="481" ht="76.5" customHeight="1" x14ac:dyDescent="0.25"/>
    <row r="482" ht="89.25" customHeight="1" x14ac:dyDescent="0.25"/>
    <row r="485" ht="127.5" customHeight="1" x14ac:dyDescent="0.25"/>
    <row r="486" ht="102" customHeight="1" x14ac:dyDescent="0.25"/>
    <row r="487" ht="63.75" customHeight="1" x14ac:dyDescent="0.25"/>
    <row r="488" ht="51" customHeight="1" x14ac:dyDescent="0.25"/>
    <row r="489" ht="63.75" customHeight="1" x14ac:dyDescent="0.25"/>
    <row r="490" ht="114.75" customHeight="1" x14ac:dyDescent="0.25"/>
    <row r="491" ht="102" customHeight="1" x14ac:dyDescent="0.25"/>
    <row r="492" ht="76.5" customHeight="1" x14ac:dyDescent="0.25"/>
    <row r="493" ht="63.75" customHeight="1" x14ac:dyDescent="0.25"/>
    <row r="494" ht="89.25" customHeight="1" x14ac:dyDescent="0.25"/>
    <row r="495" ht="89.25" customHeight="1" x14ac:dyDescent="0.25"/>
    <row r="497" ht="140.25" customHeight="1" x14ac:dyDescent="0.25"/>
    <row r="498" ht="127.5" customHeight="1" x14ac:dyDescent="0.25"/>
    <row r="499" ht="51" customHeight="1" x14ac:dyDescent="0.25"/>
    <row r="500" ht="51" customHeight="1" x14ac:dyDescent="0.25"/>
    <row r="502" ht="76.5" customHeight="1" x14ac:dyDescent="0.25"/>
    <row r="503" ht="76.5" customHeight="1" x14ac:dyDescent="0.25"/>
    <row r="504" ht="63.75" customHeight="1" x14ac:dyDescent="0.25"/>
    <row r="506" ht="76.5" customHeight="1" x14ac:dyDescent="0.25"/>
    <row r="507" ht="153" customHeight="1" x14ac:dyDescent="0.25"/>
    <row r="509" ht="63.75" customHeight="1" x14ac:dyDescent="0.25"/>
    <row r="510" ht="63.75" customHeight="1" x14ac:dyDescent="0.25"/>
    <row r="511" ht="140.25" customHeight="1" x14ac:dyDescent="0.25"/>
    <row r="512" ht="140.25" customHeight="1" x14ac:dyDescent="0.25"/>
    <row r="514" ht="51" customHeight="1" x14ac:dyDescent="0.25"/>
    <row r="515" ht="102" customHeight="1" x14ac:dyDescent="0.25"/>
    <row r="516" ht="38.25" customHeight="1" x14ac:dyDescent="0.25"/>
    <row r="517" ht="191.25" customHeight="1" x14ac:dyDescent="0.25"/>
    <row r="518" ht="127.5" customHeight="1" x14ac:dyDescent="0.25"/>
    <row r="520" ht="102" customHeight="1" x14ac:dyDescent="0.25"/>
    <row r="521" ht="76.5" customHeight="1" x14ac:dyDescent="0.25"/>
    <row r="522" ht="51" customHeight="1" x14ac:dyDescent="0.25"/>
    <row r="524" ht="204" customHeight="1" x14ac:dyDescent="0.25"/>
    <row r="525" ht="140.25" customHeight="1" x14ac:dyDescent="0.25"/>
    <row r="526" ht="127.5" customHeight="1" x14ac:dyDescent="0.25"/>
    <row r="527" ht="102" customHeight="1" x14ac:dyDescent="0.25"/>
    <row r="528" ht="127.5" customHeight="1" x14ac:dyDescent="0.25"/>
    <row r="531" ht="89.25" customHeight="1" x14ac:dyDescent="0.25"/>
    <row r="532" ht="102" customHeight="1" x14ac:dyDescent="0.25"/>
    <row r="533" ht="102" customHeight="1" x14ac:dyDescent="0.25"/>
    <row r="534" ht="127.5" customHeight="1" x14ac:dyDescent="0.25"/>
    <row r="536" ht="51" customHeight="1" x14ac:dyDescent="0.25"/>
    <row r="537" ht="140.25" customHeight="1" x14ac:dyDescent="0.25"/>
    <row r="540" ht="178.5" customHeight="1" x14ac:dyDescent="0.25"/>
    <row r="541" ht="76.5" customHeight="1" x14ac:dyDescent="0.25"/>
    <row r="542" ht="63.75" customHeight="1" x14ac:dyDescent="0.25"/>
    <row r="543" ht="102" customHeight="1" x14ac:dyDescent="0.25"/>
    <row r="544" ht="38.25" customHeight="1" x14ac:dyDescent="0.25"/>
    <row r="545" ht="63.75" customHeight="1" x14ac:dyDescent="0.25"/>
    <row r="546" ht="76.5" customHeight="1" x14ac:dyDescent="0.25"/>
    <row r="547" ht="89.25" customHeight="1" x14ac:dyDescent="0.25"/>
    <row r="548" ht="127.5" customHeight="1" x14ac:dyDescent="0.25"/>
    <row r="549" ht="89.25" customHeight="1" x14ac:dyDescent="0.25"/>
    <row r="551" ht="51" customHeight="1" x14ac:dyDescent="0.25"/>
    <row r="552" ht="114.75" customHeight="1" x14ac:dyDescent="0.25"/>
    <row r="553" ht="89.25" customHeight="1" x14ac:dyDescent="0.25"/>
  </sheetData>
  <mergeCells count="25">
    <mergeCell ref="J7:J8"/>
    <mergeCell ref="G7:I7"/>
    <mergeCell ref="D7:D8"/>
    <mergeCell ref="A7:C7"/>
    <mergeCell ref="E7:E8"/>
    <mergeCell ref="I6:J6"/>
    <mergeCell ref="F7:F8"/>
    <mergeCell ref="D117:D118"/>
    <mergeCell ref="D106:D107"/>
    <mergeCell ref="A106:A107"/>
    <mergeCell ref="B106:B107"/>
    <mergeCell ref="C106:C107"/>
    <mergeCell ref="I1:J1"/>
    <mergeCell ref="I2:J2"/>
    <mergeCell ref="A3:J3"/>
    <mergeCell ref="A4:J4"/>
    <mergeCell ref="B5:J5"/>
    <mergeCell ref="A337:A341"/>
    <mergeCell ref="A401:J401"/>
    <mergeCell ref="D367:D369"/>
    <mergeCell ref="A398:H398"/>
    <mergeCell ref="A399:H399"/>
    <mergeCell ref="A400:J400"/>
    <mergeCell ref="B337:B341"/>
    <mergeCell ref="C337:C341"/>
  </mergeCells>
  <phoneticPr fontId="0" type="noConversion"/>
  <pageMargins left="0.2" right="0.19" top="0.22" bottom="0.46" header="0.19" footer="0.25"/>
  <pageSetup paperSize="9" scale="95" firstPageNumber="1155" orientation="landscape" useFirstPageNumber="1" verticalDpi="0" r:id="rId1"/>
  <headerFooter alignWithMargins="0">
    <oddFooter>&amp;L&amp;"GHEA Grapalat,Regular"&amp;8Հայաստանի Հանրապետության 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ax.16.2015</vt:lpstr>
      <vt:lpstr>ax.16.2015!Print_Area</vt:lpstr>
      <vt:lpstr>ax.16.2015!Print_Titles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Kristina Gevorgyan</cp:lastModifiedBy>
  <cp:lastPrinted>2016-05-17T12:42:21Z</cp:lastPrinted>
  <dcterms:created xsi:type="dcterms:W3CDTF">1996-10-14T23:33:28Z</dcterms:created>
  <dcterms:modified xsi:type="dcterms:W3CDTF">2016-06-22T12:00:24Z</dcterms:modified>
</cp:coreProperties>
</file>